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/>
  </bookViews>
  <sheets>
    <sheet name="Completa" sheetId="1" r:id="rId1"/>
    <sheet name="Plan1" sheetId="2" r:id="rId2"/>
  </sheets>
  <definedNames>
    <definedName name="_xlnm.Print_Titles" localSheetId="0">Completa!$1:$2</definedName>
  </definedNames>
  <calcPr calcId="125725"/>
</workbook>
</file>

<file path=xl/calcChain.xml><?xml version="1.0" encoding="utf-8"?>
<calcChain xmlns="http://schemas.openxmlformats.org/spreadsheetml/2006/main">
  <c r="L3" i="1"/>
  <c r="L6"/>
  <c r="L8"/>
  <c r="L9"/>
  <c r="L10"/>
  <c r="L12"/>
  <c r="L13"/>
  <c r="L14"/>
  <c r="L15"/>
  <c r="L16"/>
  <c r="L17"/>
  <c r="L19"/>
  <c r="L20"/>
  <c r="L21"/>
  <c r="L22"/>
  <c r="L23"/>
  <c r="L24"/>
  <c r="L25"/>
  <c r="L26"/>
  <c r="L27"/>
  <c r="L28"/>
  <c r="L30"/>
  <c r="L31"/>
  <c r="L32"/>
  <c r="L33"/>
  <c r="L36"/>
  <c r="L37"/>
  <c r="L38"/>
  <c r="L39"/>
  <c r="L40"/>
  <c r="L43"/>
  <c r="L44"/>
  <c r="L51"/>
  <c r="L53"/>
  <c r="L57"/>
  <c r="L58"/>
  <c r="L59"/>
  <c r="L60"/>
  <c r="L62"/>
  <c r="L66"/>
  <c r="L67"/>
  <c r="L68"/>
  <c r="L69"/>
  <c r="L70"/>
  <c r="L73"/>
  <c r="L75"/>
  <c r="L78"/>
  <c r="L81"/>
  <c r="L88"/>
  <c r="L94"/>
  <c r="L95"/>
  <c r="L96"/>
  <c r="L97"/>
  <c r="L98"/>
  <c r="L120"/>
  <c r="L127"/>
  <c r="L150"/>
  <c r="L161"/>
  <c r="L175"/>
  <c r="L186"/>
  <c r="L189"/>
  <c r="L193"/>
  <c r="L214"/>
  <c r="L217"/>
  <c r="L227"/>
  <c r="L242"/>
  <c r="L262"/>
</calcChain>
</file>

<file path=xl/sharedStrings.xml><?xml version="1.0" encoding="utf-8"?>
<sst xmlns="http://schemas.openxmlformats.org/spreadsheetml/2006/main" count="2315" uniqueCount="1582">
  <si>
    <t>Complexo Esportivo "Eledir Rosa de Amorim" (Campo do JUPA) - Praça Esportiva Ponte Alta - Rua Antonio Geraldo Capovilla nº  267 -  Bairro Ponte Alta</t>
  </si>
  <si>
    <t>Pl.169/73 - Dec 1223/74 - PL 151/75 - Lei 1429/75</t>
  </si>
  <si>
    <t>Transcrição nº 80.554, livro 3-BQ, fls.240, de 09.08.74 e Mat.7.893 de 10.03.77</t>
  </si>
  <si>
    <t>279 e 414</t>
  </si>
  <si>
    <t>703/74 e 2656/75</t>
  </si>
  <si>
    <t>Vestiário, depósito e bar</t>
  </si>
  <si>
    <t>Pl.94/93 - Dec 939/72</t>
  </si>
  <si>
    <t>Praça Municipal de Esportes Nestor Donadelli - Campo do Formiga - Rua Gervásio José Marchiori nº 260 - qt.13 - qd.B - Bairro  Castelo</t>
  </si>
  <si>
    <t>EMEF “Profª Fany Moletta” / EMEI  "Isolada do Vale Verde"  - Rua Minoro Toyoda nº 210 - Loteamento Vale Verde - Bairro Vale Verde</t>
  </si>
  <si>
    <t>Esc.1º Tab., livro 667, fls.148 de 05.05.76</t>
  </si>
  <si>
    <t>9.725-Val.(desm.Gl.5) e 8.092-Val.(desm.Gl.4)</t>
  </si>
  <si>
    <t>9.011 (Itatiba)</t>
  </si>
  <si>
    <t>22497/00</t>
  </si>
  <si>
    <t>22660/00</t>
  </si>
  <si>
    <t>23591/00</t>
  </si>
  <si>
    <t>22466/00</t>
  </si>
  <si>
    <t>EMEF  Dom Bosco - (Rua 7 nº 344) Rua 3 nº 70 e CEMEI do  Jardim São Marcos  - Rua 7 nº 360 - Bairro Samambaia</t>
  </si>
  <si>
    <t>28019/00</t>
  </si>
  <si>
    <t>11124/00</t>
  </si>
  <si>
    <t>23893/00</t>
  </si>
  <si>
    <t>Transcrições nº 86.078, livro 3-BT, fls.16, de 08.07.75 e nº 69.685, livro 3-BK, fls.213, de 29.09.72</t>
  </si>
  <si>
    <t>228 e 345</t>
  </si>
  <si>
    <t>Clube  Bom Retiro- Centro Recreativo, Social e Esportivo do Ribeiro - Rua Luiz Bissoto nº  555 - qt.232-A - Bairro Ribeiro</t>
  </si>
  <si>
    <t>Centro  Municipal Esportivo Jardim América II  - Rua Mariano Antonio Fartarotti Polidoro nº 132 - Praça Geraldo de Salles Pupo (Sistema de Lazer 1) – Bairro  Jurema</t>
  </si>
  <si>
    <t>27971/00</t>
  </si>
  <si>
    <t>27969/00</t>
  </si>
  <si>
    <t>22255/00</t>
  </si>
  <si>
    <t>CEMEI  "Prof.Osvaldo Muller" - Rua Marino Antonio Fartarotti Polidoro nº 496 - EMEB - Rua Marino Antônio Fartarotti Polidoro nº 424 - Jd.América II - Bairro Jurema</t>
  </si>
  <si>
    <t>EMEI "Antonio Favrin" - Rua Valdemar Lazaretti nº 267 e UBSaúde "Fumio Iamazaki"- Rua Valdemar Lazaretti nº 269 - qd.E - desm.lote 36 -  Bairro Macuco</t>
  </si>
  <si>
    <t>22256/00</t>
  </si>
  <si>
    <t>EMEI "Vereador Eber Carlos Severino Foratto" – Rua Primo Zanella nº 161 - qd.F - lote 1-B - Bairro Jurema</t>
  </si>
  <si>
    <t>23878/00</t>
  </si>
  <si>
    <t>Área Institucional do Loteamento Jardim Samambaia – Rua Anna Formágio esquina Rua João Previtalli -  Bairro Samambaia</t>
  </si>
  <si>
    <t>EMEI  Ângela  Turcatti – Praça Pará nº 62 e  Centro Comunitário – Praça Pará nº 67 - qt.211 - Jd.Santana - Santana</t>
  </si>
  <si>
    <t>ETA I – Estação de tratamento de Água “ Engenheiro Sizenando Ribeiro” - Rua Vital Brasil, 155 - Vila Embaré - Bairro Castelo</t>
  </si>
  <si>
    <t>CLT. Centro de Lazer do Trabalhador “ Airton Senna da Silva“  e Barragem das Figueiras (armazenamento e captação de água para atender ao abastecimento d´água – Avenida Dr. Altino Gouveia nº 878 - qt.317 - Bairro Pinheiro</t>
  </si>
  <si>
    <t>23727/00</t>
  </si>
  <si>
    <t>Observatório Instituto Agronômico e Geofísico da USP “ Abrahão de Moraes”  – Estrada do Observatório - Morro dos Macacos - Bairro Santa Claudina</t>
  </si>
  <si>
    <t>23857/00</t>
  </si>
  <si>
    <t>23858/00</t>
  </si>
  <si>
    <t>22196/00</t>
  </si>
  <si>
    <t>22226/00</t>
  </si>
  <si>
    <t>Centro de Treinamento em Saúde, Laboratório Municipal e Vigilância Sanitária - Avenida Brasil nº 144 - Gleba 4-B - Vila Santana - Bairro Santana</t>
  </si>
  <si>
    <t>19447/00</t>
  </si>
  <si>
    <t>24692/00</t>
  </si>
  <si>
    <t>30396/00</t>
  </si>
  <si>
    <t>30393/00</t>
  </si>
  <si>
    <t>30394/00</t>
  </si>
  <si>
    <t>Casa da Cultura - Pavilhão João Paulo II – Avenida Joaquim Alves Correa nº 627 esquina Rua Vicente Rossi - Lote 7 - Gleba A - qt.289 - Bairro Santo Antonio</t>
  </si>
  <si>
    <t>30483/00</t>
  </si>
  <si>
    <t>Transcrição nº 10.171, livro 3-H, fls.167, de 13.03.1913 - Transcrição nº 14.879, livro 3-N, fls.149, de 03.07.1920</t>
  </si>
  <si>
    <t>Captação de Água do Rio Atibaia- Rodovia Dom Pedro I - Desm.Gleba 4 - Bairro Santana do Cuiabano</t>
  </si>
  <si>
    <t>Pl.125/90 - Decreto 3509/90</t>
  </si>
  <si>
    <t xml:space="preserve"> </t>
  </si>
  <si>
    <t>Biblioteca Pública Municipal “ Mario Correa Lousada”  - Rua Itália nº 477 esq. Rua Ferrucio Celani - qt.123 - qd.C - lote 3/4/5 – Centro</t>
  </si>
  <si>
    <t>23538/00</t>
  </si>
  <si>
    <t>Pl.139/71-SOV - Dec 911/72</t>
  </si>
  <si>
    <t>biblioteca municipal</t>
  </si>
  <si>
    <t>Terminal Rodoviário de Valinhos "Dr. Mário Rolim Telles" - Rua 13 de Maio - qt.7 - Centro</t>
  </si>
  <si>
    <t>22190/00</t>
  </si>
  <si>
    <t>22269/00</t>
  </si>
  <si>
    <t>2.508 - Vls. de 15.02.07</t>
  </si>
  <si>
    <t>22535/00</t>
  </si>
  <si>
    <t>Usina de Asfalto - Rua João Bissotto Filho nº 2.245 - Gleba A - Bairro Ortizes</t>
  </si>
  <si>
    <t>22597/00</t>
  </si>
  <si>
    <t>22224/00</t>
  </si>
  <si>
    <t>23860/00</t>
  </si>
  <si>
    <t>25852/00</t>
  </si>
  <si>
    <t>Habite-se 194/04 de 11/11/2004</t>
  </si>
  <si>
    <t>22280/00</t>
  </si>
  <si>
    <t>7082/00</t>
  </si>
  <si>
    <t>UBS "Durvalina Pinheiro Favarin" - Rua Joaquim Simões Salgueiro nº 16 - Jd.Bom Retiro - Gleba B - lote 1-A - Bairro Ribeiro</t>
  </si>
  <si>
    <t>CAUE "Dr. Albert Sabin" - Av. dos Esportes (pista A) nº 335 - Centro</t>
  </si>
  <si>
    <t>CAUE</t>
  </si>
  <si>
    <t>22346/00</t>
  </si>
  <si>
    <t>23887/00</t>
  </si>
  <si>
    <t>23876/00</t>
  </si>
  <si>
    <t>Fórum de Valinhos -Rua Profª. Ataliba Nogueira nº  36 - qt.290 - Bairro Santo Antonio (Bem Patrimonial Estadual)</t>
  </si>
  <si>
    <t>UBS "Joao Zanuchi" - Rua Pedro de Lucca nº 285- Bairro Ponte Alta (Praça Orlando Saragiotto - Praça 3) e CEMEI " Alberto Juliano Serra" - Rua Mário Olivo nº 516 esq. Rua Jácomo Bersan - Praça 3 - Jd.Maracanã - Bairro Ponte Alta</t>
  </si>
  <si>
    <t>22347/00</t>
  </si>
  <si>
    <t>Setor</t>
  </si>
  <si>
    <t>PL 135/76 - Dec 1247/74 - Lei 1545/76</t>
  </si>
  <si>
    <t>1953/74</t>
  </si>
  <si>
    <t>Transcrição nº 8224, livro 3-F, fls.203, de 14.05.41 - Transcrição nº 22.430, livro 3-S, fls.73, de 24.07.53</t>
  </si>
  <si>
    <t>10 e 24</t>
  </si>
  <si>
    <t>Ata de Transferência da PMC à PMV</t>
  </si>
  <si>
    <t>Pl.08/93 - PL 235/75 - PL 158/75 - PL 234/75 - Lei 2773/94</t>
  </si>
  <si>
    <t>Circulo dos Amigos do Patrulheiros de Valinhos – Rua Vicente Rossi nº 175 - Gleba A - lote 1 - qt.289 – Bairro Santo Antonio</t>
  </si>
  <si>
    <t>Associação Cultural Italo Brasileira de Valinhos – Rua Vicente Rossi - Gleba A - lote 2 - qt.289 - Bairro Santo Antonio</t>
  </si>
  <si>
    <t>30401/00</t>
  </si>
  <si>
    <t>Ordem dos Ministros Evangélicos de Valinos - OMEV (antigo Clube dos Cavaleiros de Valinhos) – lote 3 - Gleba A - qt.289 - Rua Vicente Rossi - Bairro Santo Antonio</t>
  </si>
  <si>
    <t>Lote 4 Gleba A - Rua Vicente Rossi - Lote 4 - Gleba A - Quart.  289   -  Bairro Santo  Antonio</t>
  </si>
  <si>
    <t>30399/00</t>
  </si>
  <si>
    <t>30402/00</t>
  </si>
  <si>
    <t>30400/00</t>
  </si>
  <si>
    <t>Associação dos Cirurgiões Dentistas de Valinhos  - Rua Vicente Rossi nº 99 - Lote 5 - Gleba A - qt.289  - Bairro Santo Antonio</t>
  </si>
  <si>
    <t>Sindicato dos Professores de Valinhos-Vinhedo – Rua Vicente Rossi - lote 6-A - Gleba A - Bairro Santo Antonio</t>
  </si>
  <si>
    <t>Rua Vicente Rossi - Lote 6-B - Gleba A - qt.289 - Bairro Santo Antonio</t>
  </si>
  <si>
    <t>5693/95 (desdobro de lotes</t>
  </si>
  <si>
    <t>5693/95 (desdobro de lotes)</t>
  </si>
  <si>
    <t>Fraternidade da Ordem de São Sebastião – Rua Vicente Rossi nº 189 – Lote 8 - Gleba A - qt.289 - Bairro Santo Antonio</t>
  </si>
  <si>
    <t>30397/00</t>
  </si>
  <si>
    <t>Dec 4574/96</t>
  </si>
  <si>
    <t>30449/00</t>
  </si>
  <si>
    <t>Reservatório do DAEV - Rua Inêz Aparecida Borin (Tita) - lote 20 - quadra M - Lot.Jardim América II - Bairro Jurema</t>
  </si>
  <si>
    <t>16580/00</t>
  </si>
  <si>
    <t>Área Institucional - Condomínio  "Terras do Oriente" - Estrada Municipal - desm.Gleba H – Bairro Capuava</t>
  </si>
  <si>
    <t>Área Institucional - Cond. Resid. Village Monet – Rua João Previtale – Bairro Santa Cruz</t>
  </si>
  <si>
    <t>27943/00</t>
  </si>
  <si>
    <t>22276/00</t>
  </si>
  <si>
    <t>22531/00</t>
  </si>
  <si>
    <t>FEPASA - Museu  Municipal "Fotógrafo Haroldo Angelo Pazzinato" - Rua 12 de Outubro nº 20 – Centro</t>
  </si>
  <si>
    <t>5682/00</t>
  </si>
  <si>
    <t>EMEF "Vice Prefeito Antonio Mamoni " - Rua Vitório Baron nº 156 - Área 3 - Bairro Ortizes</t>
  </si>
  <si>
    <t>23894/00</t>
  </si>
  <si>
    <t>Área Institucional  do Loteamento Jardim Nova Palmares – Rua do Ouro - Bairro Ortizes</t>
  </si>
  <si>
    <t>EMEI "Lélia Franco Bueno Leme" – Rua Santa Bárbara D´Oeste nº 140 e UBS "Rosina Tomé Calzavara" – Rua Campinas nº 366 – Praça "Subprefeito Dr.Armando Mattiazzo" - São Cristóvão</t>
  </si>
  <si>
    <t>22204/00</t>
  </si>
  <si>
    <t>22277/00</t>
  </si>
  <si>
    <t>22198/00</t>
  </si>
  <si>
    <t>22661/00</t>
  </si>
  <si>
    <t>Centro Comunitário da Vila Santo Antonio - Rua Ulisses Pedroso de Oliveira Filho - Área F - qt.282 - Bairro Santo Antonio</t>
  </si>
  <si>
    <t>23687/00</t>
  </si>
  <si>
    <t>23936/00</t>
  </si>
  <si>
    <t>23828/00</t>
  </si>
  <si>
    <t>22679/00</t>
  </si>
  <si>
    <t>Área Reservada para CEMEI  (Área reservada - quadra 22) - Rua Hermínio Bortolozo nº 28 -  (quadra 22) - Jardim São Luiz - Bairro Samambaia</t>
  </si>
  <si>
    <t>408, 424, 478, 532 e 790</t>
  </si>
  <si>
    <t>ETA II e DAEV</t>
  </si>
  <si>
    <t>Estação Depuradora de Esgotos – Rodovia Flávio de Carvalho nº 2870 - Bairro Cecap</t>
  </si>
  <si>
    <t>22639/00</t>
  </si>
  <si>
    <t>Pl.86/69 - Dec 700/70</t>
  </si>
  <si>
    <t>Transcrição nº 78.166, livro 3-BP, fls.223, de 22.03.74</t>
  </si>
  <si>
    <t>Corpo de Bombeiros de Valinhos - Av.Independência nº. 1.231 esquina Rua Pedro Álvares Cabral - Qd.A - lote 1-2-3 - Jd. Santo Antônio - qt.108 - Bairro São Jorge</t>
  </si>
  <si>
    <t>375, 395 e 428</t>
  </si>
  <si>
    <t>9614, 9615 e 2449 e 6052</t>
  </si>
  <si>
    <t>PL 17 a 20/2000 - Dec 5294/2000</t>
  </si>
  <si>
    <t>6.030 - Vls. de 10.04.08</t>
  </si>
  <si>
    <t>Barracão e dependências</t>
  </si>
  <si>
    <t>Parque Municipal de Feiras e Exposições Monsenhor Bruno Nardini -Rua D. João VI nº 82 - Área Verde 2 - qt.291 - Bairro Santo Antonio</t>
  </si>
  <si>
    <t>Transcrição nº 21.494, livro 3-M, fls.22, de 21.10.25</t>
  </si>
  <si>
    <t>Matadouro  Municipal (antigo) Rodovia Flávio de Carvalho – Bairro Capuava</t>
  </si>
  <si>
    <t>Jardim Bom Retiro</t>
  </si>
  <si>
    <t>PL 78/89 - PL 63/85</t>
  </si>
  <si>
    <t>Transcrição nº 75.308, livro 3-BO, fls.175, de 02.10.73 - Mat.5.365 - 4.577 - 37.806</t>
  </si>
  <si>
    <t>343,384,257 e 552</t>
  </si>
  <si>
    <t>Delegacia de Polícia e Cadeia Pública- Av. 11 de Agosto nº 2.499 - Bairro Nações</t>
  </si>
  <si>
    <t>Transcrição nº 102.096, livro 3-CO, fls.270, de 21.02.74 (Jundiaí)</t>
  </si>
  <si>
    <t>137,87 ha</t>
  </si>
  <si>
    <t>Aterro Sanitário- Rua Marginal à  Rodovia D. Pedro I nº 771 - Gleba B - desm. Faz. Contendas - Bairro Contendas</t>
  </si>
  <si>
    <t>Pl.005/84 - Decreto 2492/84</t>
  </si>
  <si>
    <t>Desmembramento da Fazenda contendas</t>
  </si>
  <si>
    <t>Pl.100/83 - Lei 1935/83</t>
  </si>
  <si>
    <t>Ginásio de Esportes Clemente Marchiori - Rua Arthur Fernandes, nº 259 – qt.223-A - Bairro Santana</t>
  </si>
  <si>
    <t>PL.55/95 - Lei 3263/98</t>
  </si>
  <si>
    <t>13.683, 42.612, 65.685 e 65.686</t>
  </si>
  <si>
    <t>Pl.74/82 - PL 65/90</t>
  </si>
  <si>
    <t>41.588 e 53.209</t>
  </si>
  <si>
    <t>Pl.26/92 - PL 220/07</t>
  </si>
  <si>
    <t>6.654 - Vls. - de 25.06.08</t>
  </si>
  <si>
    <t>3758/97, 11749/07 e 12770/06</t>
  </si>
  <si>
    <t>Posto de saúde, praça e CEMEI</t>
  </si>
  <si>
    <t>UBS "José Gasparim " -  Rua José de Salles Pupo nº 71 - Jd Jurema - Bairro Jurema (Praça)</t>
  </si>
  <si>
    <t>Praça e posto de saúde</t>
  </si>
  <si>
    <t>CEMEI "Papa João Paulo II" - Rua Horácio do Amaral nº 201 - Lote 12,13,14 e 15 - qd H - qt.330 - Pq.Santana - Bairro Santana</t>
  </si>
  <si>
    <t>PL 14/86 - Lei 4046/06 - Dec 6650/06</t>
  </si>
  <si>
    <t>48.292, 48.302, 48.303 e 48.304</t>
  </si>
  <si>
    <t>596 e 597</t>
  </si>
  <si>
    <t>Área Institucional (Perseghetti) - Rua Gabriela Oliveira Campos esq. Rua Adelino Venturini - Bairro  Ponte Alta</t>
  </si>
  <si>
    <t>Subd. Sítio Ponte Alta (Perseghetti)</t>
  </si>
  <si>
    <t>Casa da Agricultura - Avenida 11 de Agosto nº  2545 - Gleba C-2 - Faz. Tapera - Bairro Nações</t>
  </si>
  <si>
    <t>Pl.155/74 - Lei 1332/75</t>
  </si>
  <si>
    <t>317 e 349</t>
  </si>
  <si>
    <t>Pl..22/85 - Dec 2681/85</t>
  </si>
  <si>
    <t>47.370 a 47.375</t>
  </si>
  <si>
    <t>Áreas Destinadas à Construção de Velório Municipal - Lotes 7 a 12 - qd.6 - qt.242 - Vila Pagano - Bairro Santa Escolástica</t>
  </si>
  <si>
    <t>Pl.16/02-SUP-DU-SMAU - Desap. 636/67 - Dec. 443/67</t>
  </si>
  <si>
    <t>87.141, 28.743, 28.591 e 31.654</t>
  </si>
  <si>
    <t>351 e 501</t>
  </si>
  <si>
    <t>7966/02 - urbanização do CLT</t>
  </si>
  <si>
    <t>CLT</t>
  </si>
  <si>
    <t>Mini-Zoológico Chico Mendes- Av. 11 de Agosto -  Jardim Vila Rosa (Sistema de Lazer) - qt.122 - Centro</t>
  </si>
  <si>
    <t>Transcrição nº 86.123, livro 3-BT, fls.22, de 03.12.69</t>
  </si>
  <si>
    <t>Pl.05/85 - PL 27/92</t>
  </si>
  <si>
    <t>PL 72/79 - Lei 1832/79</t>
  </si>
  <si>
    <t>Praça da Bíblia - Av. Joaquim Alves Correa - qt.119 - Bairro Bela Vista</t>
  </si>
  <si>
    <t>3698/95</t>
  </si>
  <si>
    <t>EMEF, quadra e barracão</t>
  </si>
  <si>
    <t>5176/90</t>
  </si>
  <si>
    <t>Sítio São José dos Pinheiros</t>
  </si>
  <si>
    <t>1791/02</t>
  </si>
  <si>
    <t>EMEF, quadra e CEMEI</t>
  </si>
  <si>
    <t>2114/84</t>
  </si>
  <si>
    <t>4010/82</t>
  </si>
  <si>
    <t>Macuco (1ª gleba)</t>
  </si>
  <si>
    <t>Vila Pagano</t>
  </si>
  <si>
    <t>EMEI e centro comunitário</t>
  </si>
  <si>
    <t>Vila Boa Esperança</t>
  </si>
  <si>
    <t>pl.34/90-DA/SO</t>
  </si>
  <si>
    <t>Desmembramento do Sítio Pinheiros</t>
  </si>
  <si>
    <t>3447/67</t>
  </si>
  <si>
    <t>Jardim Imperial</t>
  </si>
  <si>
    <t>9345/94</t>
  </si>
  <si>
    <t>Vila Nova Valinhos</t>
  </si>
  <si>
    <t xml:space="preserve">Escola </t>
  </si>
  <si>
    <t>2727/80</t>
  </si>
  <si>
    <t>Jardim Novo Mundo III</t>
  </si>
  <si>
    <t>Jardim Santana</t>
  </si>
  <si>
    <t>EMEI e Centro Comunitário</t>
  </si>
  <si>
    <t>Chácara Quitandinha</t>
  </si>
  <si>
    <t>Vide nº 189</t>
  </si>
  <si>
    <t>3611/85</t>
  </si>
  <si>
    <t>Fazenda São Bento do Recreio</t>
  </si>
  <si>
    <t>1063/75</t>
  </si>
  <si>
    <t>9453/02</t>
  </si>
  <si>
    <t>Jardim Bom Retiro II</t>
  </si>
  <si>
    <t>3173/78</t>
  </si>
  <si>
    <t>Parque Cecap (Praça Amélio Borin)</t>
  </si>
  <si>
    <t>0550/72</t>
  </si>
  <si>
    <t>Desmembramento do Sítio Santo Antonio de Lisboa</t>
  </si>
  <si>
    <t>3713/86</t>
  </si>
  <si>
    <t>Área Particular</t>
  </si>
  <si>
    <t>Jardim Jurema</t>
  </si>
  <si>
    <t>166/90</t>
  </si>
  <si>
    <t>1890/95</t>
  </si>
  <si>
    <t>Jardim Morada do Sol</t>
  </si>
  <si>
    <t>1300/76</t>
  </si>
  <si>
    <t>Vila Progresso</t>
  </si>
  <si>
    <t>Pl.101/73 - Dec 1176/73</t>
  </si>
  <si>
    <t>Transcrição nº 85.359, livro 3-BS, fls.212, de 15.05.75</t>
  </si>
  <si>
    <t>Centro de saúde, laboratório e vigilância sanitária</t>
  </si>
  <si>
    <t>Área Reservada para o DAEV - (Buster) – Rua Luiz de França Pinto – Residencial Ana Carolina - Bairro Cecap</t>
  </si>
  <si>
    <t>Dec 4718/97 (aprov. Lot.)</t>
  </si>
  <si>
    <t>6594/96 (aprov. lot.)</t>
  </si>
  <si>
    <t>Creche São Lucas - Rua Antonio Juliatto nº 63 - Lote 15-A - Qd.D - Lot.Santa Marina - Bairro São Jorge</t>
  </si>
  <si>
    <t>PL 45/98 - Lei 3194/98</t>
  </si>
  <si>
    <t>644/97 (Doação)</t>
  </si>
  <si>
    <t>Centro Municipal de Atendimento Psicopedagógico e Fonoaudiológico "José Natal Capovilla" - CEMAP (antigo Promaica) - Rua 12 de Outubro nº  63 esquina Avenida Brasil nº  53  - qt.190 - Bairro Santana</t>
  </si>
  <si>
    <t xml:space="preserve">PL 52/90 - Dec 4055/93 - PL 101/89 - Dec 3364/90 - PL 131/81 - Dec 2186/81 </t>
  </si>
  <si>
    <t>15.565 e 30.327</t>
  </si>
  <si>
    <t xml:space="preserve">3112/93, 4837/89, 4694/81 e 4685/81 </t>
  </si>
  <si>
    <t>( Lote A, B, C, H, D-F, B, 1)</t>
  </si>
  <si>
    <t>CEMAP (Promaica)</t>
  </si>
  <si>
    <t>PL 67/72 - Lei 1059/72-PMV - Lei 4137/72-PMC</t>
  </si>
  <si>
    <t>(Municipalidade de Valinhos e Municipalidade de Campinas)</t>
  </si>
  <si>
    <t>Transcrição nº 70.374, livro 3-BL, fls.89, de 13.11.72</t>
  </si>
  <si>
    <t>torre de transmissão</t>
  </si>
  <si>
    <t>EMEF  " Dona Carolina de Oliveira Sigrist " e EMEI - Estrada Arnaldo Antônio Sigrist - Fazenda Santa Joana - Bairro Capivari</t>
  </si>
  <si>
    <t>23526/00</t>
  </si>
  <si>
    <t>Pl.050/67 - Doação - Lei 0604/67</t>
  </si>
  <si>
    <t>EMEF  " Cecília Meireles " - Rua dos Gerânios nº 165 -  Parque Cecap -  Bairro Cecap</t>
  </si>
  <si>
    <t>24837/00</t>
  </si>
  <si>
    <t>EMEF  " Jorge Bierrenbach de Castro " - Rua Angelina Lacava Bonani nº 1294 e Emei Parque das Colinas - Rua Sílvio Cesar Ciotto nº 41 – (Gl H-2 - lote 2) - Bairro Cecap</t>
  </si>
  <si>
    <t>EMEF  " Tomoharu Kimbara " - Rua Valdemar Lazaretti nº 265 - (Gleba A - qd.E-1ª gleba) -  Bairro Macuco</t>
  </si>
  <si>
    <t>Residencial Villaggio Fiorentino</t>
  </si>
  <si>
    <t>7530/03</t>
  </si>
  <si>
    <t>9002/03</t>
  </si>
  <si>
    <t>Residencial Vila Real</t>
  </si>
  <si>
    <t>Residencial Villa Lombarda</t>
  </si>
  <si>
    <t>Residencial Água Nova</t>
  </si>
  <si>
    <t>Lei 3704/03</t>
  </si>
  <si>
    <t>Residencial Alvorada</t>
  </si>
  <si>
    <t xml:space="preserve">Área Institucional “Condomínio Residencial Bosque dos Cambarás” – Rua José Mamprim nº 930 – Bairro Santa Claudina </t>
  </si>
  <si>
    <t>8573/03</t>
  </si>
  <si>
    <t>Condomínio Residencial Bosque dos Cambarás</t>
  </si>
  <si>
    <t xml:space="preserve">Área Institucional – Condomínio Comercial Horizontal – Centro Empresarial Joaquim Aricó – Estrada Municipal dos Andradas nº 1602- Bairro Ponte Alta </t>
  </si>
  <si>
    <t>2377/04</t>
  </si>
  <si>
    <t>Granja Caçula</t>
  </si>
  <si>
    <t>9571/05</t>
  </si>
  <si>
    <t>Sistema de Lazer 1-A do Parque das Colinas</t>
  </si>
  <si>
    <t>Área Institucional 1 - Loteamento Fechado “Residencial Zurich Dorf” – Rua João Batista Von Zuben nº 1.400 – Bairro Nações</t>
  </si>
  <si>
    <t>9401/04</t>
  </si>
  <si>
    <t>Residencial Zurich Dorf</t>
  </si>
  <si>
    <t>Área Institucional 2 - Loteamento Fechado “Residencial Zurich Dorf” – Rua João Batista Von Zuben nº 1.400 – Bairro Nações</t>
  </si>
  <si>
    <t>Área Institucional destinada ao equipamento público urbano - Loteamento Fechado “Residencial Zurich Dorf” – Rua João Batista Von Zuben nº 1.400 – Bairro Nações</t>
  </si>
  <si>
    <t>Área destinada à Caixa D ´Água - Loteamento Jardim Universo I (Valinhos G) - Bairro Santa Escolástica</t>
  </si>
  <si>
    <t>Área Institucional – Condomínio Residencial Portal do Jequitibá – Estrada do Jequitibá nº 999 – Bairro Pinheiro</t>
  </si>
  <si>
    <t>3864/04</t>
  </si>
  <si>
    <t xml:space="preserve">Condomínio Residencial Portal do Jequitibá </t>
  </si>
  <si>
    <t xml:space="preserve">Centro Comunitário Vila Boa Esperança – Rua Tereza Von Zuben Angarten nº 13 e 15 – Bairro Castelo </t>
  </si>
  <si>
    <t>5367/93</t>
  </si>
  <si>
    <t>Salão Comunitário e Escritório da administração</t>
  </si>
  <si>
    <t>Pl. 06/04</t>
  </si>
  <si>
    <t>1715/04</t>
  </si>
  <si>
    <t>5010/04</t>
  </si>
  <si>
    <t>5297/04</t>
  </si>
  <si>
    <t>Residencial Athenas</t>
  </si>
  <si>
    <t>2547/03</t>
  </si>
  <si>
    <t>Condomínio Vila de São Lourenço</t>
  </si>
  <si>
    <t>Nº</t>
  </si>
  <si>
    <t>Matrícula</t>
  </si>
  <si>
    <t>Protocolo</t>
  </si>
  <si>
    <t>Loteamento</t>
  </si>
  <si>
    <t>Terreno (m²)</t>
  </si>
  <si>
    <t>Construção (m²)</t>
  </si>
  <si>
    <t>Finalidade</t>
  </si>
  <si>
    <t>Jardim Bela Vista</t>
  </si>
  <si>
    <t>Quadra de Esportes</t>
  </si>
  <si>
    <t>Centro Educacional SESI 389 – Rua João Bissoto Filho nº 600 e Clube São Cristovão – Rua João Bissoto Filho nº 668 – Bairro Ribeiro</t>
  </si>
  <si>
    <t>Centro Comunitário</t>
  </si>
  <si>
    <t>Vila El Aiub</t>
  </si>
  <si>
    <t>Área Institucional do Loteamento Parque dos Cocais – Avenida Vice-Prefeito Anésio Capovilla - Bairro Espírito Santo</t>
  </si>
  <si>
    <t>Dec 6103/04</t>
  </si>
  <si>
    <t>1673/04 (aprov.lot.)</t>
  </si>
  <si>
    <t>PL 171/71 e PL 22/71</t>
  </si>
  <si>
    <t>Dec 1962/80</t>
  </si>
  <si>
    <t>0456/80 (aprov. lot.)</t>
  </si>
  <si>
    <t>1767/94 (aprov. lot.)</t>
  </si>
  <si>
    <t>Área Institucional do Loteamento Fechado “Villaggio  Fiorentino” - Rua Eliana de Castro – Bairro Ribeiro</t>
  </si>
  <si>
    <t>Dec 6060/04</t>
  </si>
  <si>
    <t>Área Institucional da Subd. J.A.B - Av.Vice-Prefeito Anésio Capovilla - Gl.5 da Gl.H-1 - Bairro Espírito Santo</t>
  </si>
  <si>
    <t>PL 39/04 - Dec 6155/04</t>
  </si>
  <si>
    <t>2.899 - Vls. - de 19.04.07</t>
  </si>
  <si>
    <t>Dec 6097/04</t>
  </si>
  <si>
    <t>(Imobiliária Parque Brasil S/C Ltda)</t>
  </si>
  <si>
    <t>Área Institucional do Lot.fechado Residencial Villa Lombarda – Rua João Solar - Bairro Dois Córregos</t>
  </si>
  <si>
    <t>(Francesco Luigi Bozzetti s/m )</t>
  </si>
  <si>
    <t>1673/04 (aprov. lot.)</t>
  </si>
  <si>
    <t>Área reservada para reservatório de água do Lot. fechado Residencial  Villa Lombarda  - Via Bérgamo - Bairro Dois Córregos</t>
  </si>
  <si>
    <t>10.577 - Vls. - de 27.10.09</t>
  </si>
  <si>
    <t>14.717/07</t>
  </si>
  <si>
    <t>Residencial Villaggio Di Napoli</t>
  </si>
  <si>
    <t>Área Institucional 1 do Loteamento Residencial Villaggio Di Napoli - Bairro Samambaia</t>
  </si>
  <si>
    <t>Área Institucional 2 do Loteamento Residencial Villaggio Di Napoli - Bairro Samambaia</t>
  </si>
  <si>
    <t>10.578 - Vls. - de 27.10.09</t>
  </si>
  <si>
    <t>Área Institucional 3 do Loteamento Residencial Villaggio Di Napoli - Bairro Samambaia</t>
  </si>
  <si>
    <t>10.579 - Vls. - de 27.10.09</t>
  </si>
  <si>
    <t>Área Institucional 4 do Loteamento Residencial Villaggio Di Napoli - Bairro Samambaia</t>
  </si>
  <si>
    <t>Dec 7100 de 21.08.08 - Dec 7313 de 23.06.09</t>
  </si>
  <si>
    <t>10.580 - Vls. - de 27.10.09</t>
  </si>
  <si>
    <t>EPC</t>
  </si>
  <si>
    <t>EPU</t>
  </si>
  <si>
    <t>Área Institucional 5 do Loteamento Residencial Villaggio Di Napoli - Bairro Samambaia</t>
  </si>
  <si>
    <t>10.581 - Vls. - de 27.10.09</t>
  </si>
  <si>
    <t xml:space="preserve">Área Institucional – Desmembramento da Unificação das Glebas 4-A e 5-B – Sítio Santo Antonio – Rua Campinas - Bairro São Cristóvão – Qt.246                                                  </t>
  </si>
  <si>
    <t xml:space="preserve">Área Institucional – destacada da Gleba A – Chácara Santo Antônio (Cond.Res.Vert.Melina) – Rua Carmo Perseghette – Bairro Santa Elisa                                                       </t>
  </si>
  <si>
    <t xml:space="preserve">Área Institucional 1 – destacada da Gleba B – Fazenda Santana da Bela Vista (Cond.Residl.Vita Verdi) – Estrada do Jequitibá - Bairro Veneza      </t>
  </si>
  <si>
    <t>Área Institucional do Loteamento Villa Itália – Rua Itália – Bairro Castelo – Quarteirão 128</t>
  </si>
  <si>
    <t xml:space="preserve">12.559/08 </t>
  </si>
  <si>
    <t>(Paulo Sérgio Teixeira Boscarioli s/m e Outro)</t>
  </si>
  <si>
    <t>R 7/2.115 – Vls.- de 16.04.07</t>
  </si>
  <si>
    <t xml:space="preserve">Área Institucional do Loteamento Madre Maria Villac – Bairro Roncaglia </t>
  </si>
  <si>
    <t>9.254 - Val. - de 26.05.09</t>
  </si>
  <si>
    <t>2366/06</t>
  </si>
  <si>
    <t>Residencial Madre Maria Villac</t>
  </si>
  <si>
    <t>Jd.São Bento do Recreio (Clube de Campo Valinhos)</t>
  </si>
  <si>
    <t>EMEF, EMEI, UBS, Centro Comunitário</t>
  </si>
  <si>
    <t>Pl.142/74 - Lei 1330/75</t>
  </si>
  <si>
    <t>(Fazenda do Estado de São Paulo)</t>
  </si>
  <si>
    <t>EMEF  "Isolada  da Fazenda Eldorado " - junto à Estrada do Jequitibá km 7 - Bairro Eldorado</t>
  </si>
  <si>
    <t>Pl.121/75 - Lei 1567/76</t>
  </si>
  <si>
    <t>EMEF  "Isolada da Fazenda Fontoura "- Caminho de acesso junto a Rodovia dos Agricultores – Bairro Fontoura</t>
  </si>
  <si>
    <t>Pl.185/76 - Lei 1578/76</t>
  </si>
  <si>
    <t>4398/76</t>
  </si>
  <si>
    <t>Pl.185/76 - Dec 2543/84</t>
  </si>
  <si>
    <t>EMEF "Prof. Waldomiro Mayr" e EMEI "Prof. Emílio Pedro Juliato" - Rua Francisco Pedral Santana nº 215 - qd.34 - lote 14-15 - Chácaras São Bento –Bairro Country Club</t>
  </si>
  <si>
    <t>23861/00</t>
  </si>
  <si>
    <t>Pl.82/73 - Dec 1163/73 - Lei 2037/86</t>
  </si>
  <si>
    <t>7815 e 11859</t>
  </si>
  <si>
    <t>1353/73 e 1200/85</t>
  </si>
  <si>
    <t>EMEF e EMEI</t>
  </si>
  <si>
    <t>Reservatório de água subterrâneo do DAEV - Desmembrada da Gleba 2 - Subdivisão do Sítio João Bosco - Bairro Invernada</t>
  </si>
  <si>
    <t>22.334/00</t>
  </si>
  <si>
    <t>PL 020/83-DOU</t>
  </si>
  <si>
    <t>41.289 de 02/05/1984</t>
  </si>
  <si>
    <t>Reservatório subterrâneo</t>
  </si>
  <si>
    <t>Subdivisão do Sítio João Bosco</t>
  </si>
  <si>
    <t>R 11/56.038 - de 19.05.04</t>
  </si>
  <si>
    <t>8.738 - Val. - de 24.03.09</t>
  </si>
  <si>
    <t>R 3/3.965 - Vls. - de 20.03.08</t>
  </si>
  <si>
    <t xml:space="preserve">Área Institucional 1  do Jardim São Marcos –EMEI E POSTO DE SAÚDE – Rua 2 nº 66 e 78 - Bairro Samambaia </t>
  </si>
  <si>
    <t>R 3/103.286 - de 13.08.04</t>
  </si>
  <si>
    <t>9.432 - Val. - de 25.06.09</t>
  </si>
  <si>
    <t>9.899 - Val. - de 11.08.09</t>
  </si>
  <si>
    <t>91.171 e 91.172</t>
  </si>
  <si>
    <t>R 3/3.965 - Val. - 20.03.08</t>
  </si>
  <si>
    <t>R 1/4.021-Vls. - de 07.01.08</t>
  </si>
  <si>
    <t>9.426 - Val. - de 25.06.09</t>
  </si>
  <si>
    <t>27457/00</t>
  </si>
  <si>
    <t>Área destinada a Bem Patrimonial – Rua Ângelo Antonio Schiavinato - Gleba C - qt.290 - Bairro Santo Antonio</t>
  </si>
  <si>
    <t>Área destinada a Bem Patrimonial – Avenida Joaquim Alves Correa esquina rua Ângelo Antonio Schiavinato - Gleba B-1 - Bairro Santo Antonio</t>
  </si>
  <si>
    <t>Dec 4454/95</t>
  </si>
  <si>
    <t>Área Institucional do Loteamento Residencial Fonte Nova  - Rua Antonio Bissoto – Lote 6 - qd. N - Bairro Fonte Sônia</t>
  </si>
  <si>
    <t xml:space="preserve">Área Institucional do Loteamento Residencial Fonte Nova – Rua Antonio Bissoto – Lote 7 - qd. N - Bairro Fonte Sônia </t>
  </si>
  <si>
    <t>Gleba A-1 (Lot.Residencial Alvorada)</t>
  </si>
  <si>
    <t>ATUAL LOTEAMENTO ALVORADA - VIDE FICHA  225 E 226 (antiga Vaca Mecânica - Central de Alimentos Municipal - Funcionário Antonio Augusto David e Viveiro Rua Antonio Augusto David) - Estrada Municipal Valinhos à Joaquim Egídio (antiga) nº 826 - Gleba A-1 - Bairro Cecap</t>
  </si>
  <si>
    <t>Servidão de Passagem - Gleba B-1 - Bairro Cecap</t>
  </si>
  <si>
    <t>Caminho de Servidão - Área Remanescente - Gleba C-1 - Bairro Cecap</t>
  </si>
  <si>
    <t>Área Institucional III - Rua Carlos Penteado Stevenson – Bairro Invernada</t>
  </si>
  <si>
    <t>3134/74</t>
  </si>
  <si>
    <t>Sudbivisão Spadaccia</t>
  </si>
  <si>
    <t>Pl.106/91</t>
  </si>
  <si>
    <t>2043/76</t>
  </si>
  <si>
    <t>Vila Santo Antonio</t>
  </si>
  <si>
    <t>Condomínio Residencial Village Monet</t>
  </si>
  <si>
    <t>Jardim Maria Ilydia</t>
  </si>
  <si>
    <t>1767/94</t>
  </si>
  <si>
    <t>Jardim São Marcos</t>
  </si>
  <si>
    <t>4677/99</t>
  </si>
  <si>
    <t>Vila Vitória</t>
  </si>
  <si>
    <t>4029/01</t>
  </si>
  <si>
    <t>Lot. Fechado Ouro Verde</t>
  </si>
  <si>
    <t>2754/01</t>
  </si>
  <si>
    <t>Lot.Fechado Porto Seguro Village</t>
  </si>
  <si>
    <t>4327/00</t>
  </si>
  <si>
    <t>RELAÇÃO DE PROPRIOS MUNICIPAIS</t>
  </si>
  <si>
    <t>4072/81</t>
  </si>
  <si>
    <t>Residencial Água nova</t>
  </si>
  <si>
    <t xml:space="preserve">Jardim Universo </t>
  </si>
  <si>
    <t>Pl.23/95-DA/SO</t>
  </si>
  <si>
    <t>3402/83</t>
  </si>
  <si>
    <t>Escritório da COHAB Bandeirante (Prédio da Administração)</t>
  </si>
  <si>
    <t>Pl.98/93-DA/SO</t>
  </si>
  <si>
    <t>Jardim das Figueiras</t>
  </si>
  <si>
    <t>Escritório da COHAB – Centro Comunitário –  Recriança</t>
  </si>
  <si>
    <t>7197/01</t>
  </si>
  <si>
    <t>Jardim Santa Cecília</t>
  </si>
  <si>
    <t>2708/01</t>
  </si>
  <si>
    <t>Jardim Santa Helena</t>
  </si>
  <si>
    <t>9044/01</t>
  </si>
  <si>
    <t xml:space="preserve">Centro Comunitário </t>
  </si>
  <si>
    <t>6771/01</t>
  </si>
  <si>
    <t>Jardim Colina dos Coqueiros</t>
  </si>
  <si>
    <t>3993/02</t>
  </si>
  <si>
    <t>Chácara das Rosas</t>
  </si>
  <si>
    <t>3662/01</t>
  </si>
  <si>
    <t>Loteamento Fechado Residencial Vila Romana</t>
  </si>
  <si>
    <t>2281/00</t>
  </si>
  <si>
    <t>Residencial Ana Carolina II</t>
  </si>
  <si>
    <t>PL nº 37/90 - Lei nº 2472 de 03.06.92 / PL nº 22/05-SUP/SMAU</t>
  </si>
  <si>
    <t xml:space="preserve">Jardim São Marcos </t>
  </si>
  <si>
    <t>Posto bancário, guarda municipal e CRAS</t>
  </si>
  <si>
    <t xml:space="preserve">Centro de Referência de Assistência Social - C.R.A.S. - Avenida 1 nº 403 / Posto bancário e Guarda Municipal - Rua 2 esquina Avenida 1 nº 383 - Jd.São Marcos - Bairro Samambaia </t>
  </si>
  <si>
    <t>Bosque dos Eucaliptos</t>
  </si>
  <si>
    <t>Área Institucional 1 - Loteamento Fechado Bosque dos Eucaliptos - Sítio Batalha - Bairro Samambaia</t>
  </si>
  <si>
    <t>Área Institucional 2 - Loteamento Fechado Bosque dos Eucaliptos - Sítio Batalha - Bairro Samambaia</t>
  </si>
  <si>
    <t xml:space="preserve">Área Institucional - Loteamento Fechado Residencial Santa Tereza - Rodovia Flávio de Carvalho - Bairro Santana </t>
  </si>
  <si>
    <t>Planta - Lei - Decreto</t>
  </si>
  <si>
    <t>4248/05</t>
  </si>
  <si>
    <t>Residencial Santa Tereza</t>
  </si>
  <si>
    <t>PL nº 222/2007-ST/SPMA - permissã de uso do DAEV - Decreto nº 6926 de 13.11.07</t>
  </si>
  <si>
    <t>Colina dos Pinheiros</t>
  </si>
  <si>
    <t>853,30 (quadras)</t>
  </si>
  <si>
    <t>quadras poliesportivas e reservatório do DAEV</t>
  </si>
  <si>
    <t>12.524/07</t>
  </si>
  <si>
    <t>Área Institucional - Loteamento Jardim Santa Emília - Rua Vereador Antonio de Oliveira - Jardim Santa Emília - Bairro Capuava</t>
  </si>
  <si>
    <t>6479/04</t>
  </si>
  <si>
    <t>Jardim Santa Emília</t>
  </si>
  <si>
    <t>Vide ficha 261</t>
  </si>
  <si>
    <t>Vide ficha 262</t>
  </si>
  <si>
    <t>Área Institucional 1 - Loteamento Fechdo Villaggio San Pietro - Rodovia Visconde de Porto Seguro - Bairro Country Club</t>
  </si>
  <si>
    <t>624/07</t>
  </si>
  <si>
    <t>Viiaggio San Pietro</t>
  </si>
  <si>
    <t>Área Institucional 2 - Loteamento Fechdo Villaggio San Pietro - Rodovia Visconde de Porto Seguro - Bairro Country Club</t>
  </si>
  <si>
    <t>Área Institucional 3 - Loteamento Fechdo Villaggio San Pietro - Rodovia Visconde de Porto Seguro - Bairro Country Club</t>
  </si>
  <si>
    <t>Área destacada da Fazenda São Luiz - Lago DAEV (destinada à reservatório) - Fazenda São Luiz - Bairro São Luiz</t>
  </si>
  <si>
    <t>Fazenda São Luiz</t>
  </si>
  <si>
    <t>8339/07</t>
  </si>
  <si>
    <t>Área destinada à Futura Ligação Valinhos-Via Anhanguera (Village Sans Souci)-Bairro Dois Córregos</t>
  </si>
  <si>
    <t>9430/01</t>
  </si>
  <si>
    <t>Village Sans Souci</t>
  </si>
  <si>
    <t>Condomínio Florada da Mata</t>
  </si>
  <si>
    <t>10.491/02</t>
  </si>
  <si>
    <t>Residencial Nova Era</t>
  </si>
  <si>
    <t>9817/02</t>
  </si>
  <si>
    <t>Residencial Villaggio San Marino</t>
  </si>
  <si>
    <t>1257/02</t>
  </si>
  <si>
    <t>Parque dos Cocais</t>
  </si>
  <si>
    <t>Área Institucional 3  do Jardim São Marcos –ESCOLA  -  Av. 1 nº 431 -   Bairro Samambaia</t>
  </si>
  <si>
    <t>EMEI e Posto de Saúde</t>
  </si>
  <si>
    <t>4776/03</t>
  </si>
  <si>
    <t>10.153-Val - de 22.09.09</t>
  </si>
  <si>
    <t>Pl.024/00 - Dec 5321/00</t>
  </si>
  <si>
    <t>6.587 - Vls. - de 17.06.08</t>
  </si>
  <si>
    <t xml:space="preserve">Área Institucional  "A"  do Condomínio "Millennium" - Rua Carlos Penteado Stevenson nº 1059 – (Gleba 2) -Bairro Paiquerê </t>
  </si>
  <si>
    <t xml:space="preserve">Área Institucional  "B " do Condomínio  "Millennium " – Rua Carlos Penteado Stevenson nº 1059 - (Gleba 2) - Bairro Paiquerê </t>
  </si>
  <si>
    <t>Pl. 024/00 - Dec 5321/00</t>
  </si>
  <si>
    <t>6.588 - Vls. - de 17.06.08</t>
  </si>
  <si>
    <t>Área Institucional – Rua D. João VI esquina Rua Antônio Bressan - Chácara São Jorge - qt.373 -  Bairro São Jorge</t>
  </si>
  <si>
    <t>Pl.32/00 - Dec 5566/01</t>
  </si>
  <si>
    <t>Pl.37/00 - Dec 5366/00</t>
  </si>
  <si>
    <t xml:space="preserve">Vestiário e Campo de Futebol do  Lenheiro – Avenida Gessy Lever - qt.189 - Gleba 2 - Subd.Spadaccia - Bairro Lenheiro </t>
  </si>
  <si>
    <t>Pl.147/72 - Dec 1016/72</t>
  </si>
  <si>
    <t>Poço Profundo – DAEV (ao lado do Ginásio de Esportes da Vila Santana) - qd.223-A -  Bairro Santana</t>
  </si>
  <si>
    <t>Pl.55/95 - PL 56/95 - Lei 3263/98</t>
  </si>
  <si>
    <t>13683, 42.612, 65.685 e 65.686</t>
  </si>
  <si>
    <t>EMEI do Jardim do Lago anexo à EMEF "Prof.Jerônimo Alves Correa" – Rua Luiz Barbisan - Área B - qd.L – Bairro Ponte Alta</t>
  </si>
  <si>
    <t>Área destinada à construção de escola – Rua Ângelo Antonio Schiavinato - Lote 1-A - qd.I - qt.274- Bairro Santo Antonio</t>
  </si>
  <si>
    <t>Pl.135/96 - Lei 3054/97</t>
  </si>
  <si>
    <t>9077/99</t>
  </si>
  <si>
    <t>EMEI Jardim do Lago (Funciona no prédio da administração  da Cohab) e Centro Comunitário - Rua Mário Olivo nº 50 - qd.E - Bairro Ponte Alta</t>
  </si>
  <si>
    <t>Área Institucional  do Jardim Maria Ilydia – Rua Antonio Bernardi (Toti) -  Bairro Capuava</t>
  </si>
  <si>
    <t>Dec 5465/01</t>
  </si>
  <si>
    <t>9458/00</t>
  </si>
  <si>
    <t>Área Institucional 1 do Jardim São Marcos para o DAEV - Jd. São Marcos - Samambaia</t>
  </si>
  <si>
    <t>Pl.96/92 - Dec 7096/08</t>
  </si>
  <si>
    <t>(CDHU)</t>
  </si>
  <si>
    <t>DAEV</t>
  </si>
  <si>
    <t>Área Institucional 1 do Loteamento Vila  Vitória - Bairro  Jurema</t>
  </si>
  <si>
    <t>Dec 5492/01</t>
  </si>
  <si>
    <t>Área Institucional 2 do Loteamento Vila  Vitória - Bairro  Jurema (Cond. Resid. Beira Rio)</t>
  </si>
  <si>
    <t>Centro Comunitário - Rua Antonio Tassi nº, 344   -  Jardim Novo Mundo I e II</t>
  </si>
  <si>
    <t>2.872 - Vls. e 2.873 - Vls.</t>
  </si>
  <si>
    <t>Área Institucional  1 do Loteamento Jardim Santa  Cecilia - Rua Dr. Alfredo Zacharias - Bairro Ponte Alta</t>
  </si>
  <si>
    <t>Dec 5740/02</t>
  </si>
  <si>
    <t>Área Institucional  2 do Loteamento Jardim Santa  Cecilia - Rua Italo Bordini - Bairro Ponte Alta</t>
  </si>
  <si>
    <t>Área Institucional  3 do Loteamento Jardim Santa Cecilia - Rua Dr. Alfredo Zacharias - Bairro Ponte Alta</t>
  </si>
  <si>
    <t>Área Institucional  do  Loteamento Jardim Santa Helena - Rua Antonio Bernardi (Toti) - Bairro Capuava</t>
  </si>
  <si>
    <t>Dec 5694/02</t>
  </si>
  <si>
    <t>Área destinada à construção de Estação Elevatória do Loteamento Jardim Santa Helena - Rua Antonio Bernardi (Toti) - Bairro Capuava</t>
  </si>
  <si>
    <t>Centro Comunitário - Rua Gervásio Manoel Candido  nº 11 - Chác. São Bento - Bairro Country Club</t>
  </si>
  <si>
    <t>PL.04/02-SUP/DU</t>
  </si>
  <si>
    <t>Área Institucional 1 do Loteamento Jardim Colina dos Coqueiros - Rua José de Salles Pupo - Bairro  Jurema</t>
  </si>
  <si>
    <t>Dec 5779/02</t>
  </si>
  <si>
    <t>Unidade Básica de Saúde e Pronto Atendimento – Área Verde 2 – “Praça Amélio Borin” – Rua das Acácias nº 300 – Parque Cecap – Bairro Cecap.</t>
  </si>
  <si>
    <t xml:space="preserve">Área Institucional – Desdobro da Gleba A  (remanescente) – Sítio Plastina – Bairro Capuava </t>
  </si>
  <si>
    <t xml:space="preserve">3.411/04  </t>
  </si>
  <si>
    <t>4.088 – Vls.</t>
  </si>
  <si>
    <t>Sítio Plastina</t>
  </si>
  <si>
    <t>Jardim Fiorella</t>
  </si>
  <si>
    <t xml:space="preserve">5.101/07 </t>
  </si>
  <si>
    <t>Parque Cecap  (Praça Amélio Borin)</t>
  </si>
  <si>
    <t>EMEF, EMEI, Casa caseiro</t>
  </si>
  <si>
    <t>Chácaras São Bento</t>
  </si>
  <si>
    <t>2354/67</t>
  </si>
  <si>
    <t>Fazenda Veneza</t>
  </si>
  <si>
    <t>Pl.59/00-SUP</t>
  </si>
  <si>
    <t>4879/00</t>
  </si>
  <si>
    <t>Núcleo de Colonização Fazenda Capivari</t>
  </si>
  <si>
    <t>6,34 ha</t>
  </si>
  <si>
    <t>Jardim América II</t>
  </si>
  <si>
    <t>EMEF e quadra</t>
  </si>
  <si>
    <t>EMEI "Pref.Jerônimo Alves Corrêa" – Rua Luiz Bissoto nº 506 esquina Rua Paulo Trombetta e Silvestre Chiari - qd.B - lote 1 - Bairro Ribeiro</t>
  </si>
  <si>
    <t>22290/00</t>
  </si>
  <si>
    <t>Pl.26/95-DA/SO - Dec 1949/80 e PL 101/02 - Lei 3663/02</t>
  </si>
  <si>
    <t>(Cohab Bandeirante)</t>
  </si>
  <si>
    <t>(Nova Era Empreend.Imob. S/C Ltda.)</t>
  </si>
  <si>
    <t>Área Institucional do loteamento fechado Residencial Villaggio San Marino – Rua João Bissoto Filho esquina Rua Alécio Brombal - Bairro  Ortizes</t>
  </si>
  <si>
    <t>Dec 5906/03</t>
  </si>
  <si>
    <t>(Luiz Carlos Tocalino Netto)</t>
  </si>
  <si>
    <t>Área destinada ao DAEV 1 do Lot.Fechado Resid. Villaggio San Marino – Rua Oswaldo Manali - Bairro Ortizes</t>
  </si>
  <si>
    <t>Área destinada ao DAEV 2 do Lot. Fechado Resid. Villaggio San Marino – Bairro Ortizes</t>
  </si>
  <si>
    <t>Pl.56/02 - Lei nº 3611/02</t>
  </si>
  <si>
    <t>Escola  e quadra</t>
  </si>
  <si>
    <t>5.264 - Vls. - de 15.01.08</t>
  </si>
  <si>
    <t>Área Institucional do Loteamento Residencial Flor da Serra</t>
  </si>
  <si>
    <t>Decreto nº 7.331 de 14.07.09</t>
  </si>
  <si>
    <t>3.820 – Vls.- de 10.07.07</t>
  </si>
  <si>
    <t xml:space="preserve">2.351/08 </t>
  </si>
  <si>
    <t>Residencial Flor da Serra</t>
  </si>
  <si>
    <t>Lote 1-A da quadra I - Desd.lote 7-A1A - Rua Wilson Roberto Solinscki - Chácaras das Nações- Bairro Nações - (VIDE FICHA 221)</t>
  </si>
  <si>
    <t>EMEF  "Profª. Edina Ap.Bampa da Fonseca" , EMEI , UB Saúde e Centro comunitário - Estrada Padre Modesto Nones nº 260 - Bairro  Reforma Agrária</t>
  </si>
  <si>
    <t>1/15.841 - Vls - 08/04/2011</t>
  </si>
  <si>
    <t xml:space="preserve">3144/2011 </t>
  </si>
  <si>
    <t>Nações</t>
  </si>
  <si>
    <t>*OF nº 008/2011 *PL nº 047/2011-DAPS/SPMA - Decreto nº  7761 de 17/03/2011</t>
  </si>
  <si>
    <t xml:space="preserve">*Mem.39/06- SUPP/DU/SPMA *PL nº 61/2006-SUPP/DU/SPMA </t>
  </si>
  <si>
    <t>2.517/00</t>
  </si>
  <si>
    <t>Centro Comunitário do Jardim Itapuã – Rua Dr. Abrahão Aun nº 259 - Sitema de Lazer nº 1 -Jd.Itapuã - Bairro Cecap</t>
  </si>
  <si>
    <t>Pl.87/80 - PL 95/93</t>
  </si>
  <si>
    <t>Jardim Itapuã</t>
  </si>
  <si>
    <t xml:space="preserve">Pl.31/73 - PL nº 69/96 - Dec 1.098/73.e Re-ratif. Dec 1.143/73 </t>
  </si>
  <si>
    <t>Centro Comunitário Educacional e Esportivo - Gleba A - qt.289 - Bairro Santo Antonio</t>
  </si>
  <si>
    <t>Prédio destinado à Administração (Cohab Bandeirante) – Rua Lúcia Negrello Centioli nº 24 – Lot. Jardim Centenário – Bairro Cecap</t>
  </si>
  <si>
    <t>26424/00</t>
  </si>
  <si>
    <t>Dec 3724/91</t>
  </si>
  <si>
    <t>2657/87</t>
  </si>
  <si>
    <t xml:space="preserve">EMEF " Carlos de Carvalho Vieira Braga" - Rua Maria Fonseca de Carvalho nº 75, EMEI "Stefânia de Carvalho Vieira Braga" - Rua Domingos Agnello nº 35, UBS - Rua Horácio Salles Cunha nº 258, Centro Comunitário - Rua Hygino Guilherme Costato nº 226 - Qd.20-A - Qt.336 - Jardim Pinheiros - Bairro Pinheiro </t>
  </si>
  <si>
    <t>3564/95 (const.EMEI)</t>
  </si>
  <si>
    <t>EMEI "Dom Martinho Roth" – Rua Vitório Baron nº 155 - Área 4 -(desm.Sítio Pinheiros) - Bairro Ortizes</t>
  </si>
  <si>
    <t>Pl.053/84-DOU - Dec 2598/84 - Lei 3780/04</t>
  </si>
  <si>
    <t>2114/84 e 2023/97</t>
  </si>
  <si>
    <t>2.103,07 (remanesc.)</t>
  </si>
  <si>
    <t>Pl.107/73 - Dec 1182/73 e Dec 1183/73</t>
  </si>
  <si>
    <t>EMEI e pronto socorro (UBS)</t>
  </si>
  <si>
    <t>Transcrição nº 15.683 (praça), livro 3-L, fls.149, de 10.03.49 - Transcrição nº 82.131/3 (desap.), livro 3-BR, fls.130/1, de 12.10.74</t>
  </si>
  <si>
    <t>296, 297 e 625</t>
  </si>
  <si>
    <t>Escola (CAPI) – Rua Gervásio José Marchiori nº 51- Castelo e Caixa D'Agua do Castelo (Praça) - qt.153 - Bairro Castelo</t>
  </si>
  <si>
    <t>Pl.126/94 - Lei 2386/91</t>
  </si>
  <si>
    <t>Transcrição nº 86.079, livro 3-BT, fls.17, de 08.07.75</t>
  </si>
  <si>
    <t>Reservatório do DAEV - Rua Germano Ferrari nº 118 - Lote 3 - quadra J - Lot.Jardim dos Manacás - Bairro Cecap</t>
  </si>
  <si>
    <t>23.498/00</t>
  </si>
  <si>
    <t>Decreto nº 4121 de 26/11/1993</t>
  </si>
  <si>
    <t>Escritura de Doação - Tab.Valinhos-livro 163 - fls.189 vº - 12/01/1994</t>
  </si>
  <si>
    <t>404/1983</t>
  </si>
  <si>
    <t>Jardim dos Manacás</t>
  </si>
  <si>
    <t>Reservatório do DAEV - Rua Vico Levrero nº 236 esq Rua Lucia Ap.Rovere D´Avila - Lote 18 - quadra A - Lot.Jardim dos Manacás - Bairro Cecap</t>
  </si>
  <si>
    <t>23.298/00</t>
  </si>
  <si>
    <t>23.898/00</t>
  </si>
  <si>
    <t>44.751 de 01/08/1988</t>
  </si>
  <si>
    <t>Parque Florence</t>
  </si>
  <si>
    <t xml:space="preserve">Área Institucional  2 do  Loteamento  Residencial  Vila Romana - Rua Wilson Roberto Solinski – Bairro Nações </t>
  </si>
  <si>
    <t>Área Institucional  1 do  Loteamento  Residencial Ana Carolyna II - Rua Marcos Antonio Bissoto - Bairro Cecap</t>
  </si>
  <si>
    <t>Dec 5832/02</t>
  </si>
  <si>
    <t>(Nilo Cesar Tordin e Outros)</t>
  </si>
  <si>
    <t>Área Institucional  2 do  Loteamento  Residencial  Ana Carolyna II - Rua Marcos Antonio Bissoto - Bairro Cecap</t>
  </si>
  <si>
    <t>Área  destinada ao DAEV - Rua Luzia A.Dallanegra Bracalente - lote A- do Loteamento Residencial Ana Carolyna  II - Bairro Cecap</t>
  </si>
  <si>
    <t>Área Institucional do Condomínio Florada da Mata - Rua João Batista Von Zuben – Bairro Nações</t>
  </si>
  <si>
    <t>8.604 - Vls. - de 26.02.09</t>
  </si>
  <si>
    <t>9515/01</t>
  </si>
  <si>
    <t>PL 18/03 - Dec 5924/03</t>
  </si>
  <si>
    <t>Área Institucional do loteamento Residencial Nova Era - Rua Antonio Fachinelli Filho – Bairro Ribeiro</t>
  </si>
  <si>
    <t>Dec 5909/03</t>
  </si>
  <si>
    <t>CEMEI “Martinho Calzavara” – Rua Abrantes nº 512 – Faz.Espírito Santo (gleba B-1) – Bairro Espírito Santo – Esc.Munic.nº 871</t>
  </si>
  <si>
    <t>Centro Comunitário (Recriança) - Rua Alfredo Honório nº90 / Rua Abrahão Martini nº 51 - Centro de Referência da Assistência Social (CRAS) "Renato Antoniazzi" / Rua Abrahão Martini nº 13 - Lote Adm.1-2 - qd.E -  Jardim  das Figueiras - Bairro Ortizes</t>
  </si>
  <si>
    <t>Jardim Universo I (Conjunto Habitacional Valinhos G)</t>
  </si>
  <si>
    <t>Centro Comunitário e Recriança</t>
  </si>
  <si>
    <t>caixa d´água</t>
  </si>
  <si>
    <t>PL 105/93 - Dec 1855/79</t>
  </si>
  <si>
    <t>6.861 – Vls. - de 25.07.08</t>
  </si>
  <si>
    <t>UBSaúde</t>
  </si>
  <si>
    <t xml:space="preserve">Área institucional do Loteamento Fechado Jardim Fiorela – Rua 1 - Bairro Ponte Alta </t>
  </si>
  <si>
    <t>Dec 7089/08</t>
  </si>
  <si>
    <t xml:space="preserve">6.468 – Vls. - 28.05.08 </t>
  </si>
  <si>
    <t xml:space="preserve">Área Institucional I – Rua 17 - Loteamento Jardim Nova Palmares II – Bairro Ortizes  </t>
  </si>
  <si>
    <t>Dec 7.000/08 (Lot.)                  Dec 7.102/08 (doação)</t>
  </si>
  <si>
    <t>Praça</t>
  </si>
  <si>
    <t>Jardim Ribeiro</t>
  </si>
  <si>
    <t>Escola e galpão</t>
  </si>
  <si>
    <t xml:space="preserve">Escola e galpão </t>
  </si>
  <si>
    <t>3383/71</t>
  </si>
  <si>
    <t>Escola</t>
  </si>
  <si>
    <t>0218/85</t>
  </si>
  <si>
    <t>Jardim do Lago</t>
  </si>
  <si>
    <t>2684/67</t>
  </si>
  <si>
    <t>Fazenda Santa Joana</t>
  </si>
  <si>
    <t>1031/91</t>
  </si>
  <si>
    <t>Parque Cecap</t>
  </si>
  <si>
    <t>Fazenda Espírito Santo</t>
  </si>
  <si>
    <t>Escola e quadra</t>
  </si>
  <si>
    <t>Macuco</t>
  </si>
  <si>
    <t>EMEF e caixa d’água</t>
  </si>
  <si>
    <t>165/61</t>
  </si>
  <si>
    <t>Vila Santana</t>
  </si>
  <si>
    <t>EEPSG e quadra</t>
  </si>
  <si>
    <t>5160/69</t>
  </si>
  <si>
    <t>EMEF</t>
  </si>
  <si>
    <t>EMEF, EMEI, Centro Comunitário, Campo de Futebol</t>
  </si>
  <si>
    <t>3781/74</t>
  </si>
  <si>
    <t>1631/72</t>
  </si>
  <si>
    <t>Jardim Pinheiros</t>
  </si>
  <si>
    <t>EMEI</t>
  </si>
  <si>
    <t>3017/74</t>
  </si>
  <si>
    <t>Chácaras Joapiranga II</t>
  </si>
  <si>
    <t>Escolas e Centro Comunitário</t>
  </si>
  <si>
    <t>3780/74</t>
  </si>
  <si>
    <t>Granja Eldorado</t>
  </si>
  <si>
    <t>Fazenda Fontoura</t>
  </si>
  <si>
    <t>Escola e casa de caseiro</t>
  </si>
  <si>
    <t>0782/75</t>
  </si>
  <si>
    <t>Vale Verde</t>
  </si>
  <si>
    <t>Transcrição nº 34.620, livro 3-W, fls.026, de 28.09.61</t>
  </si>
  <si>
    <t>EMEF, EMEI, UBSaúde</t>
  </si>
  <si>
    <t>EMEF  "Profª. Maria Neiva Abdelmassih Justo" - Rua Primo Zanella nº 121 esq.Rua Osvaldo Pucci - Qd.F-lote 1-A - Jardim America II - Bairro Jurema</t>
  </si>
  <si>
    <t>Pl.07/86 - Lei 2551/92</t>
  </si>
  <si>
    <t>277/86 à 291/86 e 2771/96</t>
  </si>
  <si>
    <t>Pl.96/97 - Lei  3105/97</t>
  </si>
  <si>
    <t>9.980,00 (área p/DAEV=213,00)</t>
  </si>
  <si>
    <t>EMEF Governador  André Franco Montouro - Rua Luiz Bissoto nº 719 - área A-3 – Bairro Ribeiro</t>
  </si>
  <si>
    <t>PL.095/90 - Lei 2.352/91</t>
  </si>
  <si>
    <t>Pl.037/90 - Lei 2473/92</t>
  </si>
  <si>
    <t>3966 - Vls. - de 27.07.07</t>
  </si>
  <si>
    <t>Pl.53/84-DOU - Dec 2598/84 - Lei 1983/85</t>
  </si>
  <si>
    <t>EMEF, EMEI e quadra</t>
  </si>
  <si>
    <t>EMEI e UBSaúde</t>
  </si>
  <si>
    <t>Pl.111/82-DOU - PL 89/83 - PL 24/92</t>
  </si>
  <si>
    <t>EMEI  e Centro Comunitário Santa  Escolástica - Rua Dr. Marino Costa Terra nº 2311 - Lote 28 - qd.3 - qt.244 - Bairro Santa Escolástica</t>
  </si>
  <si>
    <t>22248/00</t>
  </si>
  <si>
    <t>Pl.36/59 - Lei 276/59</t>
  </si>
  <si>
    <t>Transcrição nº 37.205, livro 3-AJ, fls 15, de 19.01.62</t>
  </si>
  <si>
    <t>EMEI  DOM  AGNELO  ROSSI – Rua Rui Barbosa nº 511 - qt.419 - Vila Boa Esperança - Bairro Castelo</t>
  </si>
  <si>
    <t>466/75 (Lot.Cohab Bandeirante</t>
  </si>
  <si>
    <t>Área Institucional do Loteamento Fechado Residencial Village Santa Clara - Rua Vereador Antonio de Oliveira - Bairro Capuava</t>
  </si>
  <si>
    <t>Decreto nº 7.621 de 10/08/2010</t>
  </si>
  <si>
    <t>R 2/43.746 - 11/12/84</t>
  </si>
  <si>
    <t>3.842/2010</t>
  </si>
  <si>
    <t>Decreto nº 7.795/11</t>
  </si>
  <si>
    <t xml:space="preserve">6330/09 </t>
  </si>
  <si>
    <t>Residencial São Domingos</t>
  </si>
  <si>
    <t>3 / 4.618 - 12/06/2008</t>
  </si>
  <si>
    <t>Centro Comunitário do Parque Cecap – Rua das Acácias nº 244 - Área Verde 2 (remanescente) - Bairro Cecap</t>
  </si>
  <si>
    <t>Pl.105/93 - Decreto 1855/79</t>
  </si>
  <si>
    <t>5967 - Vls.- de 03.04.08</t>
  </si>
  <si>
    <t>Pl.25/72-SOV - Lei 1040/72</t>
  </si>
  <si>
    <t>Transcrição nº 70.444, livro 3-BL, fls.101, de 17.11.72</t>
  </si>
  <si>
    <t>Centro Comunitário da Chácara São Bento - Igrejinha Nossa Senhora Aparecida - Rua Gervásio Manoel Cândido nº 755 - Bairro Country Club</t>
  </si>
  <si>
    <t>Pl.108/81 - Lei 1888/82</t>
  </si>
  <si>
    <t>Centro Comunitário do Jardim Jurema -Rua Silvio Alcântara nº 26 - lote 09-10-11 - qd.L- qt.264 - Bairro Jurema</t>
  </si>
  <si>
    <t>Pl.025/89 - Decreto 3401/90</t>
  </si>
  <si>
    <t>27371/00</t>
  </si>
  <si>
    <t>Dec 3796/92</t>
  </si>
  <si>
    <t>Centro Comunitário do Jardim Morada do Sol – Rua Érica Pavan nº 270 - lote 18 - qd.E - Jd. Morada do Sol - Bairro Santa Escolástica</t>
  </si>
  <si>
    <t>5.384-Vls.- de 17.01.08</t>
  </si>
  <si>
    <t>Pl.106/76 - Lei 1558/76</t>
  </si>
  <si>
    <t>Village Santa Clara</t>
  </si>
  <si>
    <t>R 6/391 – Vls. - 09/01/09</t>
  </si>
  <si>
    <t xml:space="preserve">Decreto nº 6.929 de 13.11.07 </t>
  </si>
  <si>
    <t>8.544/07</t>
  </si>
  <si>
    <t>Fazenda Hotel São Bento</t>
  </si>
  <si>
    <t>CACC “Adoniran Barbosa” - Centro de Artes, Cultura e Comércio -Rua Vinte e Sete de Julho, Avenida dos Esportes e Avenida Onze de Agosto - Vila Bissoto - Qt.7 - Centro</t>
  </si>
  <si>
    <t>9927/2006</t>
  </si>
  <si>
    <t>Centro Comunitário da Vila Boa Esperança – Rua Rui Barbosa esquina com Rua Itália - Lote 8 - qd.B - qt.426 - Bairro Castelo</t>
  </si>
  <si>
    <t>Centro Comunitário "Juvenal Vasconcellos Spínola" - Rua dos Sindicatos nº 46 - Vila Progresso - Bairro São Jorge</t>
  </si>
  <si>
    <t>8871/00</t>
  </si>
  <si>
    <t>18366/00</t>
  </si>
  <si>
    <t>CEMOA "Bitenil Paixão da Silva" - Centro Municipal de Orientação do Adolescente - Rua João Moletta, 140 - Bairro Lenheiro</t>
  </si>
  <si>
    <t>Pl.144/145/72-DOU Dec. 1842/1843/79</t>
  </si>
  <si>
    <t>28739 (permuta)</t>
  </si>
  <si>
    <t>Área institucional" Condominio Villaggio Veneto" - Rua Fioravante Agnello nº 1431 - Bairro Lenherio</t>
  </si>
  <si>
    <t>3701/03</t>
  </si>
  <si>
    <t>Condominio Villaggio Veneto</t>
  </si>
  <si>
    <t>6227/04</t>
  </si>
  <si>
    <t>9241/04</t>
  </si>
  <si>
    <t>Loteamento Vivenda das Cerejeiras</t>
  </si>
  <si>
    <t>Espaço Público Comunitário</t>
  </si>
  <si>
    <t>Pl. 92/93/93 Decreto 1198/73 - 0782/71 - 1429/75</t>
  </si>
  <si>
    <t>Jardim Nova Palmares</t>
  </si>
  <si>
    <t>Pl.115/94-DA/SO</t>
  </si>
  <si>
    <t>2611/93</t>
  </si>
  <si>
    <t>0417/94</t>
  </si>
  <si>
    <t>Residencial Fonte Nova</t>
  </si>
  <si>
    <t>Indicada para Sede da Associação dos aposentados</t>
  </si>
  <si>
    <t>PL 49/96</t>
  </si>
  <si>
    <t>Gleba B-1</t>
  </si>
  <si>
    <t>Gleba C-1</t>
  </si>
  <si>
    <t>5735/99</t>
  </si>
  <si>
    <t>Reservatório de água</t>
  </si>
  <si>
    <t>poço</t>
  </si>
  <si>
    <t>0457/80</t>
  </si>
  <si>
    <t>Parque Portugal</t>
  </si>
  <si>
    <t>Residencial Santa Gertrudes</t>
  </si>
  <si>
    <t>Área Institucional - Jardim Nova Espírito Santo – Rua Umbelina Baldin Sabaini esquina Rua Eder Aguinaldo Bucarti - Bairro Espírito Santo</t>
  </si>
  <si>
    <t>Jardim Nova Espírito Santo</t>
  </si>
  <si>
    <t>Estação de recalque de esgotos</t>
  </si>
  <si>
    <t>Estação de recalque de água</t>
  </si>
  <si>
    <t>Reservatório elevado</t>
  </si>
  <si>
    <t>Shangrilá</t>
  </si>
  <si>
    <t>Pl.101/93-DA/SO</t>
  </si>
  <si>
    <t>8872/99</t>
  </si>
  <si>
    <t>Desdobro do Sitio Santo Onofre</t>
  </si>
  <si>
    <t>1445/00</t>
  </si>
  <si>
    <t>Sítio João Bosco</t>
  </si>
  <si>
    <t>1290/00</t>
  </si>
  <si>
    <t>Chácara São Jorge (gleba B)</t>
  </si>
  <si>
    <t>Área Institucional  I – Rua Carlos Penteado Stevenson – Bairro Invernada</t>
  </si>
  <si>
    <t>3969/00</t>
  </si>
  <si>
    <t>Condomínio Residencial "Morada das Nascentes"</t>
  </si>
  <si>
    <t>Área Institucional II - Rua Carlos Penteado Stevenson – Bairro Invernada</t>
  </si>
  <si>
    <t>Condomínio Residencial  "Morada das Nascentes"</t>
  </si>
  <si>
    <t>Pl.49/70 - Lei 843/70 - Dec 702/70</t>
  </si>
  <si>
    <t>(Universidade de São Paulo)</t>
  </si>
  <si>
    <t>Morro dos Macacos</t>
  </si>
  <si>
    <t>24188/00</t>
  </si>
  <si>
    <t>PL nº 103/02-ST/SP - Dec 2.144/81</t>
  </si>
  <si>
    <t>11652 (Esc.Pub.Venda e Compra, livro 355, fl. 043, de 12.05.09)</t>
  </si>
  <si>
    <t>1176/81</t>
  </si>
  <si>
    <t>Clube  Recreativo Pinheirão – Centro Social e Esportivo do Jardim Pinheiros – Ginásio Augusto Musselli - Rua Paschoal Evangelista nº 33 - (praças) - qt.317 - Bairro Pinheiro</t>
  </si>
  <si>
    <t>Pl.096/93 - Lei 3623/02</t>
  </si>
  <si>
    <t xml:space="preserve">Praça 1 do Jd. Pinheiros e Praça do Pq.Santana </t>
  </si>
  <si>
    <t>Transcrições nº 34.684, livro 3-AG, fls.173, de 07.11.60 e nº 45.900, livro 3-AR, fls.049, de 09.09.65</t>
  </si>
  <si>
    <t>65 e 184</t>
  </si>
  <si>
    <t>clube</t>
  </si>
  <si>
    <t>Área Institucional do Jardim São Francisco – Rua Elza Bucioli Ribeiro – Lote 11 - qd.G - Bairro Lenheiro</t>
  </si>
  <si>
    <t>Jardim São  Francisco</t>
  </si>
  <si>
    <t>Área Institucional do Loteamento Vila Molleta – qd. A - Bairro Lenheiro</t>
  </si>
  <si>
    <t>Área Reservada para a PMV  - Jardim Morada do Sol - Rua Érica Pavan esquina Rua João Catellan – lote 01 - qd.F - Bairro Santa Escolástica</t>
  </si>
  <si>
    <t>27376/00</t>
  </si>
  <si>
    <t>5.389 - Vls. - de 17.01.08</t>
  </si>
  <si>
    <t>Área Reservada para a PMV Jardim Morada do Sol – Rua Antenor Rocatti esquina Rua João Catellan - Lote 31 - qd.F - Bairro Santa Escolástica</t>
  </si>
  <si>
    <t>27406/00</t>
  </si>
  <si>
    <t>5.419 - Vls - de 17.01.08</t>
  </si>
  <si>
    <t>instalação de atividades essenciais à vida comunitária do loteamento</t>
  </si>
  <si>
    <t>Área Reservada ao DAEV  - Rua Antenor Rocatti - Lote 5 - qd.E - Jardim Morada do Sol – Bairro Santa Escolástica</t>
  </si>
  <si>
    <t>27358/00</t>
  </si>
  <si>
    <t>5.371 - Vls. - de 17.01.08</t>
  </si>
  <si>
    <t>29228/00</t>
  </si>
  <si>
    <t>644 - Vls - de 04.08.06</t>
  </si>
  <si>
    <t xml:space="preserve">Área Institucional do Loteamento Residencial Santa Maria – Rua Salvador Martins Pintor esquina Rua 8 - lote 01 - qd.K – Bairro Samambaia </t>
  </si>
  <si>
    <t xml:space="preserve">Área Institucional do Loteamento Residencial Santa Maria – destinada ao DAEV – Rua Antonio Cremasco - lote 21 - qd.K – Bairro Samambaia </t>
  </si>
  <si>
    <t>29248/00</t>
  </si>
  <si>
    <t>Dec 4446/95</t>
  </si>
  <si>
    <t>646 - Vls - de 04.08.06</t>
  </si>
  <si>
    <t xml:space="preserve">Residencial Santa Maria </t>
  </si>
  <si>
    <t>29249/00</t>
  </si>
  <si>
    <t>645 - Vls - de 04.08.06</t>
  </si>
  <si>
    <t>destinada ao DAEV</t>
  </si>
  <si>
    <t>Área Institucional do Loteamento Residencial Santa Maria – Rua Antonio Cremasco esquina Rua Salvador Martins Pintor - Lote 22 - qd.K – Bairro Samambaia</t>
  </si>
  <si>
    <t>Área destinada ao DAEV  para instalação de estação elevatória de esgotos sanitários do Loteamento Residencial Santa Maria - lote 6 - qd.J – Bairro Samambaia</t>
  </si>
  <si>
    <t>Área destinada ao DAEV  para instalação de estação elevatória de esgotos sanitários do Loteamento Residencial Santa Maria - lote 23 - qd.A - Bairro Samambaia</t>
  </si>
  <si>
    <t>projeto para centro de geração de renda - PL 09/2001-SUP</t>
  </si>
  <si>
    <t>Área Institucional  do Loteamento Jardim União – Rua Antonio Castelani Zacharias – lote 1 -qd.A - Bairro Ortizes</t>
  </si>
  <si>
    <t xml:space="preserve">Área Institucional 1 do Loteamento Pedra Verde – Rua José Juliatto – Bairro Santa Eliza </t>
  </si>
  <si>
    <t>Área Institucional 2 do Loteamento  Pedra Verde – Rua João Gouveia – Bairro Santa Eliza</t>
  </si>
  <si>
    <t>Pl.05/00 - Dec 3451/2000</t>
  </si>
  <si>
    <t>Permuta com lote 15 - qd.A</t>
  </si>
  <si>
    <t>Área Institucional do Loteamento Jardim Recanto dos Pássaros II – Rua Fermino Bergamo - lote 16 - qd.A – Bairro Capuava</t>
  </si>
  <si>
    <t xml:space="preserve">Jardim Recanto dos Pássaros II </t>
  </si>
  <si>
    <t>Área Institucional do Loteamento Jardim Recanto dos Pássaros II - Rua Otilia Filigoi Giardelli - lote 1 - qd.A - Bairro Capuava</t>
  </si>
  <si>
    <t>Área destinada ao DAEV para elevatória de esgoto sanitário do Loteamento Jardim Recanto dos Pássaros II - Lote A - Bairro Capuava</t>
  </si>
  <si>
    <t>Área do Reservatório de Água Potável  para abastecimento do Jardim das Figueiras e Adjacências - Área 2 - Bairro Ortizes</t>
  </si>
  <si>
    <t>PL 53/84 - Dec 2598/84</t>
  </si>
  <si>
    <t>PL 69/96 - Dec 4579/96</t>
  </si>
  <si>
    <t>56040 (Marcos Barbosa de Castro Prado)</t>
  </si>
  <si>
    <t>EEPSG "Prof. José Leme do Prado " - Rua São Paulo nº 435 - Qt.221 - Bairro Santana</t>
  </si>
  <si>
    <t>22195/00</t>
  </si>
  <si>
    <t>*</t>
  </si>
  <si>
    <t>(Instituto de Previdência do Estado de São Paulo)</t>
  </si>
  <si>
    <t>Transcrição nº 37.322, livro 3-AJ, fls.60, de 14.02.62</t>
  </si>
  <si>
    <t>EMEF Antônio Perseghetti    e   Emei Ponte Alta – Rua Olimpio Folegatti nº 16 -  Bairro Ponte Alta</t>
  </si>
  <si>
    <t>Subd. Irmãos Furlan</t>
  </si>
  <si>
    <t>EMEF E EMEI</t>
  </si>
  <si>
    <t>EMEF "Profª. Alice Sulli Nonato" - Rua Ana Fachinelli Fabrini nº 64, EMEI "Profª. Neiza Quaglio Matheli" - Rua Madre Maria do Calvário nº 555,  Centro Comunitário Educacional e Esportivo “Carlos José Pacheco” - Rua Ana Fachinelli Fabrini nº 100 e Campo de Futebol  “Cláudio Lodes” - Rua Silvio Alcântara - Jardim Jurema - Bairro Jurema</t>
  </si>
  <si>
    <t>263 e 265</t>
  </si>
  <si>
    <t>24.364,00 - área de uso do DAEV=185,40</t>
  </si>
  <si>
    <t>EMEF  Isolada do Clube de Campo Valinhos  do Clube de Campo Valinhos - Estrada Municipal - Bairro Clube de Campo Valinhos - DESATIVADA</t>
  </si>
  <si>
    <t>EMEF (DESATIVADA)</t>
  </si>
  <si>
    <t>23697/00</t>
  </si>
  <si>
    <t>Doação - Lei 1061/72</t>
  </si>
  <si>
    <t>Transcrição nº 69408, livro 3-BK, fls.150, de 08.09.72</t>
  </si>
  <si>
    <t>Municipalidade de Valinhos</t>
  </si>
  <si>
    <t xml:space="preserve">Centro Comunitário do Jardim Bom Retiro - Rua Agostinho Capovilla nº 160 - lote 16 - quadra A - Lot.Jardim Bom Retiro - Bairro Ribeiro </t>
  </si>
  <si>
    <t>22230/00</t>
  </si>
  <si>
    <t>PL 24/95-DA/SO - Lei 3663/02</t>
  </si>
  <si>
    <t>99.107 (Esc.Púb.Venda e Compra, 1º Tab.Valinhos, livro 355, fl.046, de 12.05.09)</t>
  </si>
  <si>
    <t>242/75 (lot) - 9452/02(PMV)</t>
  </si>
  <si>
    <t>7.802 - Val.</t>
  </si>
  <si>
    <t>23735/00</t>
  </si>
  <si>
    <t>2º Tab., livro 288, fls.90 de 29.11.57</t>
  </si>
  <si>
    <t>(José Spadaccia e Outros) C/Comp. à Municipalidade de Valinhos</t>
  </si>
  <si>
    <t>1º Tab.Valinhos, livro 355, fls.034, de 12.05.09</t>
  </si>
  <si>
    <t>Transcrições nº 33.014, livro 3-AE, fls.223 e nº 33.015, livro 3-AE, fls.223</t>
  </si>
  <si>
    <t>502/00</t>
  </si>
  <si>
    <t>Lote 03 - R 2/8093-Val., Lote 04 - R 2/8094-Val e Lote 05 - R 3/8095-Val. de 24.11.08</t>
  </si>
  <si>
    <t>9.092 - Val. -de 20.04.09</t>
  </si>
  <si>
    <t>(Olinto Marques de Paulo)</t>
  </si>
  <si>
    <t>9.683 - Val. - de 17.07.09</t>
  </si>
  <si>
    <t>Loteamento inscrito sob nº 154, livro 8-H, fls.462 a 489 de 22.10.74</t>
  </si>
  <si>
    <t>R 30/11696 - de 30.08.89</t>
  </si>
  <si>
    <t>(Antonio Cremasco Filho e Outros)</t>
  </si>
  <si>
    <t>AV 1/79307- de 05.08.96</t>
  </si>
  <si>
    <t>R 7/58.036 - de 13.09.96</t>
  </si>
  <si>
    <t>R 7/79.413 - de 07.08.97</t>
  </si>
  <si>
    <t>R 4/81.268 - de 16.02.98</t>
  </si>
  <si>
    <t>R 2/79.442 - de 17.01.97</t>
  </si>
  <si>
    <t>R 8/36.375 - de 03.09.99</t>
  </si>
  <si>
    <t>5.776 - Val. - de 04.03.08</t>
  </si>
  <si>
    <t>9.470 - Val. de 01.07.09</t>
  </si>
  <si>
    <t>9.471 - Val. de 01.07.09</t>
  </si>
  <si>
    <t>R 4/68.992 - de 24.11.00</t>
  </si>
  <si>
    <t>R 1/90.043 - de 10.01.00</t>
  </si>
  <si>
    <t>R 7/11.652 - de 03.11.88</t>
  </si>
  <si>
    <t>R 6/5.723 - de 16.07.08</t>
  </si>
  <si>
    <t>R 1/35.750 - de 04.01.82</t>
  </si>
  <si>
    <t>R 3/3.965 - Vls. - de 27.07.08</t>
  </si>
  <si>
    <t>R 5/62.397 - de 14/03/02</t>
  </si>
  <si>
    <t>(Esc.Pub.Venda e Compra, livro 355, fls. 031, Tab.Vls. , de 12.05.09)</t>
  </si>
  <si>
    <t>R 4/74.860 - de 24.02.95</t>
  </si>
  <si>
    <t>Inscrição nº 113, livro 8-E, fls.531</t>
  </si>
  <si>
    <t>R 6/8.497 - de 02.04.09</t>
  </si>
  <si>
    <t>R 8/59.188 - de 27.10.03</t>
  </si>
  <si>
    <t>R 4/92.919 - de 15.09.03</t>
  </si>
  <si>
    <t>Pl.10/96 - Dec 4513/96</t>
  </si>
  <si>
    <t>Associação dos Advogados de Valinhos – Avenida Joaquim Alves Correa nº 3809 - Lote 1 - Gleba B - qt.290 - Bairro Santo Antonio</t>
  </si>
  <si>
    <t>Associação dos Engenheiros, Arquitetos e Agrônomos de Valinhos – Avenida Joaquim Alves Correa nº 3819 - Lote 2 - Gleba B - qt.290 - Bairro Santo Antonio</t>
  </si>
  <si>
    <t>30395/00</t>
  </si>
  <si>
    <t>Associação Médica de Valinhos – Avenida Joaquim Alves Correa nº 3.829 - Lote 3 - Gleba B - qt.290 - Bairro Santo Antonio</t>
  </si>
  <si>
    <t>30398/00</t>
  </si>
  <si>
    <t>Pl.10/96 - Dec 4580/96</t>
  </si>
  <si>
    <t>sede de associação</t>
  </si>
  <si>
    <t>Área Institucional 1 do Loteamento Village Cedros do Líbano - Rua 2 - Lot.Village Cedros do Líbano - Bairro Santana</t>
  </si>
  <si>
    <t>Dec 7159/08</t>
  </si>
  <si>
    <t>Transcrição nº 66.985, livro 3-BI, fls.120, de 17.01.72</t>
  </si>
  <si>
    <t>7.746/08</t>
  </si>
  <si>
    <t>Village Cedros do Líbanos</t>
  </si>
  <si>
    <t>(Esc.Pub.Venda e Compra, livro 355, fls. 049, Tab.Vls. , de 12.05.09)</t>
  </si>
  <si>
    <t>Área Institucional 2 do Loteamento Village Cedros do Líbano - Rua 2 - Lot.Village Cedros do Líbano - Bairro Santana</t>
  </si>
  <si>
    <t>Área Institucional 3 do Loteamento Village Cedros do Líbano - Rua 2 - Lot.Village Cedros do Líbano - Bairro Santana</t>
  </si>
  <si>
    <t>5.920/03</t>
  </si>
  <si>
    <t>Recanto das Águas</t>
  </si>
  <si>
    <t>Dec 7.038/08</t>
  </si>
  <si>
    <t>5.449-Vls.</t>
  </si>
  <si>
    <t>11.125/07</t>
  </si>
  <si>
    <t>Reserva das Palmeiras</t>
  </si>
  <si>
    <t>9.735/02</t>
  </si>
  <si>
    <t>Portal do Anahanguera</t>
  </si>
  <si>
    <t>Dec 7.288/09</t>
  </si>
  <si>
    <t>7.373-Vls</t>
  </si>
  <si>
    <t>Área Institucional 1 do Loteamento Portal do Anhanguera - Estrada Municipal Governador Mário Covas - Loteamento Portal do Anhanguera - Bairro Macuco</t>
  </si>
  <si>
    <t>Área Institucional 2 do Loteamento Portal do Anhanguera - Estrada Municipal Governador Mário Covas - Loteamento Portal do Anhanguera - Bairro Macuco</t>
  </si>
  <si>
    <t>466/75</t>
  </si>
  <si>
    <t>Centro Comercial</t>
  </si>
  <si>
    <t>Área Institucional  I  - Condomínio Parque dos Pássaros I - Rua Luiz Bissoto - Desm. Gleba E - Subdivisão Matiazzo – Bairro Ribeiro</t>
  </si>
  <si>
    <t>Pl.184/98 - Dec 5033/98</t>
  </si>
  <si>
    <t>projeto para centro municipal de convivência da terceira idade - original 17/2003-SUP</t>
  </si>
  <si>
    <t>Área Institucional II – Condomínio Parque dos Pássaros I - Rua Luiz Bissotto - Desm. Gleba E - Subdivisão Matiazzo – Bairro Ribeiro</t>
  </si>
  <si>
    <t>Área Institucional 1 - do Loteamento Paiquerê – Avenida Invernada - Bairro Paiquerê</t>
  </si>
  <si>
    <t>Área Institucional 2 - do Loteamento Paiquerê – Avenida Invernada - Bairro Paiquerê</t>
  </si>
  <si>
    <t>Área Institucional - Via Marginal a Orozimbo Maia - Desm.Fazenda Pinheiros - Bairro Pinheiro</t>
  </si>
  <si>
    <t>Pl.15/99 - Dec 5083/99</t>
  </si>
  <si>
    <t>Desmembramento da Fazenda Pinheiros</t>
  </si>
  <si>
    <t>Pl.27/99 - Dec 5121/99</t>
  </si>
  <si>
    <t>Área Institucional -  Rua Carlos Gomes nº. 136 esquina Rua Campos Salles - Lote 1 - qt.165 - Bairro Santa  Cruz</t>
  </si>
  <si>
    <t>Área destinada a Bem Patrimonial – Avenida Rosa Belmiro Ramos - Gleba D - Bairro Santa Elisa</t>
  </si>
  <si>
    <t>Transcrição nº 83.965, livro 3-BS, fls.51, de 09.02.75.</t>
  </si>
  <si>
    <t>Jardim São Pedro</t>
  </si>
  <si>
    <t>Centro comunitário</t>
  </si>
  <si>
    <t xml:space="preserve">Centro Comunitário do Ribeiro –Rua Luiz Bissoto nº 765 – Bairro Ribeiro </t>
  </si>
  <si>
    <t>(Arquidiocese de Campinas)</t>
  </si>
  <si>
    <t>1426/73</t>
  </si>
  <si>
    <t>Remanescente do Sítio São Luiz</t>
  </si>
  <si>
    <t>Jardim Bom Retiro II (Praça 3)</t>
  </si>
  <si>
    <t>quadra</t>
  </si>
  <si>
    <t>1413/63</t>
  </si>
  <si>
    <t>Centro</t>
  </si>
  <si>
    <t>Câmara Municipal</t>
  </si>
  <si>
    <t>3869/81</t>
  </si>
  <si>
    <t>( Desm. Gleba 4 )</t>
  </si>
  <si>
    <t>3257/71</t>
  </si>
  <si>
    <t>Jardim Vila Rosa</t>
  </si>
  <si>
    <t>Rodoviária</t>
  </si>
  <si>
    <t>Pl.102/73</t>
  </si>
  <si>
    <t>1232/73</t>
  </si>
  <si>
    <t>Subd. João Moleta</t>
  </si>
  <si>
    <t>CEMOA</t>
  </si>
  <si>
    <t>3639/87 - 5861/01</t>
  </si>
  <si>
    <t>Pl.86/90 - Pl 39/99 DUMA/SPMA - Lei 2375/91</t>
  </si>
  <si>
    <t>67/89 - 117/90 - 136/94 - 89/95 - 26/01</t>
  </si>
  <si>
    <t>556/62 - 957/70</t>
  </si>
  <si>
    <t>21/62 - 05/70 - Lei 332/62 - Lei 819/70</t>
  </si>
  <si>
    <t>06/02 - Decreto 173/61</t>
  </si>
  <si>
    <t>33/70 - Lei 820/70 - 3593/02</t>
  </si>
  <si>
    <t>952/73 - 3375/84 - 6088/94</t>
  </si>
  <si>
    <t>61/73 - 62/73 - 029/89 - 110/94 - Decreto 2627/85</t>
  </si>
  <si>
    <t>56/76 - Lei 1560/76</t>
  </si>
  <si>
    <t>( Gleba A )</t>
  </si>
  <si>
    <t>Usina de asfalto</t>
  </si>
  <si>
    <t>Lei 2900/95</t>
  </si>
  <si>
    <t>Vila Embaré</t>
  </si>
  <si>
    <t>Praça Vila Embaré</t>
  </si>
  <si>
    <t>2233/78</t>
  </si>
  <si>
    <t>5331/69</t>
  </si>
  <si>
    <t>Laboratório/ casa</t>
  </si>
  <si>
    <t>3325/73</t>
  </si>
  <si>
    <t>Jardim Santo Antonio</t>
  </si>
  <si>
    <t>Corpo de Bombeiros</t>
  </si>
  <si>
    <t>PL 100/83</t>
  </si>
  <si>
    <t>630/83</t>
  </si>
  <si>
    <t>Pl.077/84</t>
  </si>
  <si>
    <t>3997/84</t>
  </si>
  <si>
    <t>Posto de saúde</t>
  </si>
  <si>
    <t>Desap.311/72</t>
  </si>
  <si>
    <t>BEM PATRIMONIAL</t>
  </si>
  <si>
    <t>Pl.127/76</t>
  </si>
  <si>
    <t>Fazenda Tapera</t>
  </si>
  <si>
    <t>delegacia</t>
  </si>
  <si>
    <t>Adutora de Rocinha atual “ Adutora Municipal João Antunes dos Santos” - (Vinhedo)</t>
  </si>
  <si>
    <t>Lei 1249/74</t>
  </si>
  <si>
    <t>1 casa grande</t>
  </si>
  <si>
    <t>Reservatório de Água Moinho Velho - Bairro São Luiz</t>
  </si>
  <si>
    <t>Pl.138-139-140/90</t>
  </si>
  <si>
    <t>5062/90</t>
  </si>
  <si>
    <t>Casa de bomba</t>
  </si>
  <si>
    <t>0172/84</t>
  </si>
  <si>
    <t>Pl.100/83</t>
  </si>
  <si>
    <t>630/78</t>
  </si>
  <si>
    <t>Residencial São Luiz</t>
  </si>
  <si>
    <t>Fórum e caixa de força</t>
  </si>
  <si>
    <t>0854/89</t>
  </si>
  <si>
    <t>ginásio</t>
  </si>
  <si>
    <t>Praça de Esportes e Centro Comunitário Jd.Novo Mundo I e II - Bairro Cecap</t>
  </si>
  <si>
    <t>Jardim Novo Mundo I e II</t>
  </si>
  <si>
    <t>Pl.26/92</t>
  </si>
  <si>
    <t>Jardim Maracanã</t>
  </si>
  <si>
    <t>Desap. 447/86</t>
  </si>
  <si>
    <t>Parque Santana</t>
  </si>
  <si>
    <t>creche</t>
  </si>
  <si>
    <t>Pl.39/87</t>
  </si>
  <si>
    <t>2939/87</t>
  </si>
  <si>
    <t>4598/74</t>
  </si>
  <si>
    <t>Casa da agricultura</t>
  </si>
  <si>
    <t>2412/84</t>
  </si>
  <si>
    <t>velório</t>
  </si>
  <si>
    <t>Jardim São Luiz</t>
  </si>
  <si>
    <t>Reservatório</t>
  </si>
  <si>
    <t>Jardim Maria Rosa (Sistema de Lazer)</t>
  </si>
  <si>
    <t>Mini-zoológico</t>
  </si>
  <si>
    <t>Parque Ecológico Praça Padre Leopoldo - Bairro Santo Antonio</t>
  </si>
  <si>
    <t>0365/84</t>
  </si>
  <si>
    <t>Praça Padre Leopoldo</t>
  </si>
  <si>
    <t>Transcrição nº 25759, livro 3-X, fls 105 de 19.01.55</t>
  </si>
  <si>
    <t>Propriedade</t>
  </si>
  <si>
    <t>Centro Educacional SESI 299-Rua Clovis Bevilacqua nº. 15 - Praça do Jardim Bela Vista - Bairro Bela Vista</t>
  </si>
  <si>
    <t>Escritura da Municipalidade</t>
  </si>
  <si>
    <t>Doação - Lei 984/53</t>
  </si>
  <si>
    <t>Prédio escolar e galpão</t>
  </si>
  <si>
    <t>Quadras Esportivas do Sesi 299 - Rua Piratininga - Quadra A - Lotes 7 e 8 - Jardim Bela Vista - Bairro Bela Vista</t>
  </si>
  <si>
    <t>15.965 de 21.11.79 e 15.967 de 25.03.81</t>
  </si>
  <si>
    <t>541 e 486</t>
  </si>
  <si>
    <t>2066/79 e 2067/79</t>
  </si>
  <si>
    <t>325, 486 e 487</t>
  </si>
  <si>
    <t>4889/73 e 4329/75</t>
  </si>
  <si>
    <t>SESI=1.575,27 e CLUBE=1.269,71</t>
  </si>
  <si>
    <t>Sesi, clube e quadra</t>
  </si>
  <si>
    <t>501 e 519</t>
  </si>
  <si>
    <t>Desap.5019/75 (pl 88/81) - 7284/07</t>
  </si>
  <si>
    <t>Desinc. Lei nº 260/60 - Doação Lei 4232/07</t>
  </si>
  <si>
    <t>7055 de 14.08.08-Vls</t>
  </si>
  <si>
    <t>7284/07</t>
  </si>
  <si>
    <t>Centro Educacional SESI</t>
  </si>
  <si>
    <t>Transcrição nº 61407, livro 3-BD, fls.226, de 10.07.70</t>
  </si>
  <si>
    <t>EEPSG "Prof. Antonio Alves Aranha" - Av.Onze de Agosto nº 1172 (Praça 1) - Qt. 18 - Jardim Ribeiro – Centro</t>
  </si>
  <si>
    <t>Inscrição Municipal</t>
  </si>
  <si>
    <t>23734/00</t>
  </si>
  <si>
    <t>22188/00</t>
  </si>
  <si>
    <t>EESG  "Cyro de Barros Rezende " - Rua Carlos Gomes nº 280 - Qt.165 - Bairro Santa Cruz</t>
  </si>
  <si>
    <t>149/75 - 59/79 - 28/88 - 95/89 - 103/93 - 87/97 - 74-A/97 - Lei nº 4232/07</t>
  </si>
  <si>
    <t>Dec 363/65</t>
  </si>
  <si>
    <t>1694/65</t>
  </si>
  <si>
    <t>Fazenda do Estado de São Paulo</t>
  </si>
  <si>
    <t>EMEF  "Prof. Américo Belluomini " - Rua Profª Alice Nonato nº 132 - Qt.375 - Vila Progresso - Bairro São Jorge</t>
  </si>
  <si>
    <t>Área Institucional 3 do Loteamento Vila  Vitória-  Bairro  Jurema (Cond. Resid. Beira Rio)</t>
  </si>
  <si>
    <t>Dec 5492/01 - Dec 5971/03</t>
  </si>
  <si>
    <t>Área Institucional  l do Loteamento Ouro Verde - Rua Dr. Eraldo Aurélio Franzese - Bairro Paiquerê</t>
  </si>
  <si>
    <t>Dec 5528/01</t>
  </si>
  <si>
    <t>Área Institucional do loteamento  Porto Seguro  Village - Rua Martinho Leardine -  Bairro Paiquerê</t>
  </si>
  <si>
    <t>Dec 5522/01</t>
  </si>
  <si>
    <t>Área Institucional do loteamento Residencial Jardim Paraná - Via Marginal - Bairro  Jurema</t>
  </si>
  <si>
    <t>Dec 5590/01</t>
  </si>
  <si>
    <t>(Empreend.Paraná Ltda.)</t>
  </si>
  <si>
    <t>Residencial Jardim Paraná</t>
  </si>
  <si>
    <t xml:space="preserve">Área Institucional do Condomínio Residencial Monte Sião – Rua José Mamprin nº 450 – Bairro Santa Claudina </t>
  </si>
  <si>
    <t>(Mário Pedro Levreiro)</t>
  </si>
  <si>
    <t>Transc.62.401, livro 3-BE, fls.155, Tab.Valinhos, de 19.10.70</t>
  </si>
  <si>
    <t>484/08</t>
  </si>
  <si>
    <t>Monte Sião</t>
  </si>
  <si>
    <t>Área reservada 2 para Estação Elevatória de Esgotos do Lot. Resid. Jardim Paraná- Bairro Jurema</t>
  </si>
  <si>
    <t>Área reservada 1 para Estação Elevatória de Esgotos do Lot. Resid. Jardim Paraná - Bairro Jurema</t>
  </si>
  <si>
    <t xml:space="preserve">Área Institucional 2 do Loteamento Residencial Mont´Alcino (EPC) - Estrada Municipal do Roncaglia - Bairro Roncaglia                                                   </t>
  </si>
  <si>
    <t>45.113/00</t>
  </si>
  <si>
    <t>Decreto n° 7.733 de 03/02/2011</t>
  </si>
  <si>
    <t>15.893 – Vls. - 18/04/2011</t>
  </si>
  <si>
    <t>2.390/2010</t>
  </si>
  <si>
    <t>Sítio Santo Antônio</t>
  </si>
  <si>
    <t xml:space="preserve">Área Institucional do Loteamento Fechado Villaggio Canto Del Bosco - Rua Paiquerê - Bairro Roncaglia                                                  </t>
  </si>
  <si>
    <t xml:space="preserve">46.570/00 </t>
  </si>
  <si>
    <t>Decreto nº 7.928 de 27/10/2011</t>
  </si>
  <si>
    <t>5/16.673 – Val. - 23/11/2011</t>
  </si>
  <si>
    <t xml:space="preserve">2.485/2010 </t>
  </si>
  <si>
    <t xml:space="preserve">Villaggio Canto Del Bosco </t>
  </si>
  <si>
    <t>Área Institucional 6 do Loteamento Residencial Villaggio Di Napoli - Bairro Samambaia</t>
  </si>
  <si>
    <t>10.582 - Vls. - de 27.10.09</t>
  </si>
  <si>
    <t>Área Institucional 7 do Loteamento Residencial Villaggio Di Napoli - Bairro Samambaia</t>
  </si>
  <si>
    <t>10.583 - Vls. - de 27.10.09</t>
  </si>
  <si>
    <t>Área Institucional 8 do Loteamento Residencial Villaggio Di Napoli - Bairro Samambaia</t>
  </si>
  <si>
    <t>10.584 - Vls. - de 27.10.09</t>
  </si>
  <si>
    <t>Área Institucional 9 do Loteamento Residencial Villaggio Di Napoli - Bairro Samambaia</t>
  </si>
  <si>
    <t>10.585 - Vls. - de 27.10.09</t>
  </si>
  <si>
    <t>Área Institucional 10 do Loteamento Residencial Villaggio Di Napoli - Bairro Samambaia</t>
  </si>
  <si>
    <t>10.586 - Vls. - de 27.10.09</t>
  </si>
  <si>
    <t xml:space="preserve">Escritório de Inertes (Sistema de Lazer 1) - Rua Maria de Lourdes Rodrigues de Souza nº 341 – Lot. Resid.  Água Nova – Bairro  Fonte Sônia </t>
  </si>
  <si>
    <t>Dec 5654/02</t>
  </si>
  <si>
    <t>5665/01 (aprov. lot)</t>
  </si>
  <si>
    <t>Área Institucional 1 -  Loteamento Residencial Alvorada – Av.Remo Oscar Beseggio - Bairro  Cecap</t>
  </si>
  <si>
    <t>Área Institucional 2 -  Loteamento Residencial Alvorada – Av. Vice-Prefeito Anésio Capovilla - Bairro Cecap</t>
  </si>
  <si>
    <t>5800/00 (aprov.lot.)</t>
  </si>
  <si>
    <t>5800/00 (aprov. lot.)</t>
  </si>
  <si>
    <t>Pl.99/02 - Lei 3663/02</t>
  </si>
  <si>
    <t>Grupo Escoteiro Valinhos – Av. Joaquim Alves Correa nº 3839 – Bairro Santo Antônio</t>
  </si>
  <si>
    <t>38668/00</t>
  </si>
  <si>
    <t>Sede do Grupo de Escoteiro Valinhos (prot.12282/05 aprov. em 08.05.06)</t>
  </si>
  <si>
    <t>Associação Grupo Rosa e Amor – Av. Joaquim Alves Correa nº 3855 – Bairro Santo Antônio</t>
  </si>
  <si>
    <t>38845/00</t>
  </si>
  <si>
    <t>Pl.56/04 - Dec 6171/04</t>
  </si>
  <si>
    <t>Sede da Associação do Grupo Rosa e Amor (prot.8628/05 aprov. 25.09.06)</t>
  </si>
  <si>
    <t>Área Institucional “1”  Residencial Athenas - Rua Paiquerê - Bairro  Paiquere</t>
  </si>
  <si>
    <t>Dec 6164/04</t>
  </si>
  <si>
    <t>Área Institucional “2”  Residencial Athenas -  Rua Paiquerê - Bairro  Paiquere</t>
  </si>
  <si>
    <t>PL 34/90</t>
  </si>
  <si>
    <t>3564/95 (constr.CEMEI)</t>
  </si>
  <si>
    <t>Jardim America II</t>
  </si>
  <si>
    <t>CEMEI</t>
  </si>
  <si>
    <t>Área Institucional “Condomínio Vila de São Lourenço” - Estrada João (Joanim) Tordinnº 355 – Bairro São Pedro</t>
  </si>
  <si>
    <t>Pl.29/04-ST/SP - Dec 6123/04</t>
  </si>
  <si>
    <t>2.196 - Vls. - de 10.01.07</t>
  </si>
  <si>
    <t>PL 26/05-ST/SPMA - Dec 6403/05</t>
  </si>
  <si>
    <t>2.347 - Vls. - de 24.01.07</t>
  </si>
  <si>
    <t xml:space="preserve">Área Institucional 1 " Loteamento Vivendas das Cerejeiras" - Rua Augusto Nechio - Bairro Jurema </t>
  </si>
  <si>
    <t xml:space="preserve">Área Institucional 2 " Loteamento Vivendas das Cerejeiras" - Rua Elzo Previtale - Bairro Jurema </t>
  </si>
  <si>
    <t xml:space="preserve">Área Institucional 3 " Loteamento Vivendas das Cerejeiras" - Rua Antonio Parizani esquina Rua Elzo Previtale - Bairro Jurema </t>
  </si>
  <si>
    <t xml:space="preserve">Área Institucional 4 " Loteamento Vivendas das Cerejeiras" - Rua Antonio Parizani esquina Rua Elzo Previtale - Bairro Jurema </t>
  </si>
  <si>
    <t xml:space="preserve">Área Institucional 5 " Loteamento Vivendas das Cerejeiras" - Rua Madre Maria do Calvário - Bairro Jurema </t>
  </si>
  <si>
    <t>PL 29/06-ST/SPMA - Dec 6568/06</t>
  </si>
  <si>
    <t>2.073 - Vls. - de 20.12.06</t>
  </si>
  <si>
    <t>(Nossa Senhora de Fátima Emp.Imob.Ltda.)</t>
  </si>
  <si>
    <t>PL Nº 04/2006-ST/SPMA - Dec 6497/06 (permissão de uso)</t>
  </si>
  <si>
    <t>(VZ Emp.Imob.Ltda.)</t>
  </si>
  <si>
    <t>VIDE FICHA 83</t>
  </si>
  <si>
    <t>PL nº 64/06-ST/SPMA - Dec 6660/06</t>
  </si>
  <si>
    <t>7.286 - Vls. - de 26.02.09</t>
  </si>
  <si>
    <t>3233/90 (doação à CDHU)                                   1767/94 (aprov.lot)</t>
  </si>
  <si>
    <t>27970/00</t>
  </si>
  <si>
    <t>(Coop.Habitacional de Campinas)</t>
  </si>
  <si>
    <t>Dec 7121/08</t>
  </si>
  <si>
    <t>3607/96</t>
  </si>
  <si>
    <t>Área Institucional 1 do Loteamento Le Village - Bairro Samambaia</t>
  </si>
  <si>
    <t>Área Institucional 2 do Loteamento  Jardim Colina dos Coqueiros - Rua Marino Antonio Fartarotti Polidoro -  Bairro  Jurema</t>
  </si>
  <si>
    <t>Área Institucional  do Loteamento Chácara das Rosas - Rua Vergínia Francato Scapin - Bairro Santa Cruz</t>
  </si>
  <si>
    <t>Dec 5777/02</t>
  </si>
  <si>
    <t xml:space="preserve">Área Institucional  1 do  Loteamento Residencial  Vila Romana - Rua Wilson Roberto Solinski – Bairro Nações </t>
  </si>
  <si>
    <t>Dec 5737/02</t>
  </si>
  <si>
    <t>Reservatório do DAEV - Rua Pedro de Lucas - Lote 36-A - quadra D - Lot.Parque Florence - Bairro Ponte Alta</t>
  </si>
  <si>
    <t>Reservatório do DAEV - Rua Martinho Leardine - área desmembrada do Lote 2 - quadra D - Lot.Sítios de Recreio Silvânia - Bairro Invernada</t>
  </si>
  <si>
    <t>43.283 de 23/10/1984</t>
  </si>
  <si>
    <t>Sítios de Recreio Silvânia</t>
  </si>
  <si>
    <t>23.934/00</t>
  </si>
  <si>
    <t>Of.nº 07-A/83-DCS/PL.nº 24/83-DOU</t>
  </si>
  <si>
    <t>Reservatório do DAEV - Rua Martinho Leardine esq Rua Pedro Leardini - área desmembrada do Lote 3 - quadra D - Lot.Sítios de Recreio Silvânia - Bairro Invernada</t>
  </si>
  <si>
    <t>23.717/00</t>
  </si>
  <si>
    <t>41.288 de 02/05/1984</t>
  </si>
  <si>
    <t>Of.nº 07-B/83-DCS/PL.nº 23/83-DOU</t>
  </si>
  <si>
    <t>Reservatório do DAEV - Rua Pedro Leardini - área desmembrada do Lote 34 - quadra D - Lot.Sítios de Recreio Silvânia - Bairro Invernada</t>
  </si>
  <si>
    <t>23.935/00</t>
  </si>
  <si>
    <t>Of.nº 07-C/83-DCS/PL.nº 25/83-DOU</t>
  </si>
  <si>
    <t>43.018 de 28/09/1984</t>
  </si>
  <si>
    <t>2415/1983</t>
  </si>
  <si>
    <t>Pl.078/73-SOV -- Lei 1195/73</t>
  </si>
  <si>
    <t>ZOONOSES</t>
  </si>
  <si>
    <t>Cemitério São João Batista  e Velório Municipal - Vila Pagano - Bairro Santa Escolástica</t>
  </si>
  <si>
    <t>Pl.061/79 - Dec 1852/79 - PL 19/85 - Dec 2744/85</t>
  </si>
  <si>
    <t>Transcrição nº 10.172, livro 3-H, fls.167, de 13.03.13 - Mat.67.832 de 01.07.92 - Mat.68.370 de 10.09.92 - Mat.68.372 de 10.09.92</t>
  </si>
  <si>
    <t>01 e 722</t>
  </si>
  <si>
    <t>Cemitério e velório</t>
  </si>
  <si>
    <t>2543/78 e 1251/85</t>
  </si>
  <si>
    <t>Área nº 1 destinada ao DAEV -  Reservatório D'Agua – Rua Gedeão Menegaldo – qd.G - Lot.Pedra Verde - Bairro Santa Elisa</t>
  </si>
  <si>
    <t>Área nº 2 destinada ao DAEV -  Poço de Água Potável – Rua Rosa Belmiro Ramos esquina Rua Agostinho Ramos -Lot.Pedra Verde - Bairro Santa Elisa</t>
  </si>
  <si>
    <t>PL 53/99-SUP - Dec 5165/99</t>
  </si>
  <si>
    <t>Área A – 648,78 (permissão de uso - Dec 5216/99) e ÁREA B - 542,02 (permissão de uso - DAEV)</t>
  </si>
  <si>
    <t>Área Institucional do Parque Portugal – Rua Abrantes - qd U - Lote 6 - Bairro Espirito Santo - ÁREA DESDOBRADA EM ÁREA A - USO DA TESS E ÁREA B - USO DO DAEV</t>
  </si>
  <si>
    <t>Área Institucional  I do Residencial Santa Gertrudes - Rua José Carlos Ferrari esquina Rua Ettore Bertoli – Bairro Samambaia</t>
  </si>
  <si>
    <t>Dec 5217/99</t>
  </si>
  <si>
    <t>39683/00</t>
  </si>
  <si>
    <t>2481/98 - Lot.Residencial Santa Gertrudes</t>
  </si>
  <si>
    <t>Área Institucional  II do Residencial Santa Gertrudes  - Rua José Carlos Ferrari esquina Rua Belmiro Brunelli - Bairro Samambaia</t>
  </si>
  <si>
    <t>39684/00</t>
  </si>
  <si>
    <t>Área destinada a Instalação de Estação de Recalque de Esgotos do Jardim Nova Espírito Santo - Lote 17 - qd. C - Bairro Espírito Santo</t>
  </si>
  <si>
    <t xml:space="preserve">Jardim Nova Espírito Santo </t>
  </si>
  <si>
    <t>Área destinada a Instalação de Estação de Recalque de Água do Jardim Nova Espírito Santo - Lote 26 - qd.L - Bairro Espírito Santo</t>
  </si>
  <si>
    <t>Área destinada a Instalação  de Reservatório Elevado do Jardim Nova Espírito Santo – Lote 22 - qd.M - Bairro Espírito Santo</t>
  </si>
  <si>
    <t>Área Institucional do loteamento Shangrila – Rua Waldir Bernardinetti – qd. A - Bairro Santa Cruz</t>
  </si>
  <si>
    <t>3632/83 (aprov.lot.)</t>
  </si>
  <si>
    <t>Dec 4993/98 (aprov.Lot.)</t>
  </si>
  <si>
    <t>Centro Comunitário do Jardim Elisa – Rua José Juliatto nº 217 - Lote 22 - qd.A - Bairro Santa Elisa</t>
  </si>
  <si>
    <t>15496/00</t>
  </si>
  <si>
    <t>8.208 - Vls. - 15.01.09</t>
  </si>
  <si>
    <t xml:space="preserve">Jardim Elisa </t>
  </si>
  <si>
    <t>Dec 5317/00 (aprov.cond.)</t>
  </si>
  <si>
    <t>2920/99 (aprov.cond.)</t>
  </si>
  <si>
    <t>Fazenda Capuava</t>
  </si>
  <si>
    <t>Área Institucional – Rua Dr. Adhemar de Barros - Bairro Apaga Fogo</t>
  </si>
  <si>
    <t>Pl.22/00 - Dec 5309/00</t>
  </si>
  <si>
    <t>10.150-Val - de 22.09.09</t>
  </si>
  <si>
    <t>10.151-Val - de 22.09.09</t>
  </si>
  <si>
    <t>10.152-Val - de 22.09.09</t>
  </si>
  <si>
    <t>Decreto nº 7.398 de 15.10.09</t>
  </si>
  <si>
    <t>8.665 - Vls. - de 06.03.09</t>
  </si>
  <si>
    <t xml:space="preserve">11.812/08 </t>
  </si>
  <si>
    <t>Le Village</t>
  </si>
  <si>
    <t>Área Institucional 2 do Loteamento Le Village - Bairro Samambaia</t>
  </si>
  <si>
    <t>Dec 6698/06</t>
  </si>
  <si>
    <t>(Fonte Santa Tereza Emp.e Part. Ltda.)</t>
  </si>
  <si>
    <t>Centro Municipal Sócio Esportivo Colina dos Pinheiros - Reservatório do DAEV - Rua Américo Bonetto nº 71 - (Praça 1) - Colina dos Pinheiros - Bairro Pinheiro</t>
  </si>
  <si>
    <t>10.958/07 (permissão de uso)</t>
  </si>
  <si>
    <t>19.899,30                                                                    491,70 (DAEV)</t>
  </si>
  <si>
    <t>PL nº 284/2007-ST/SPMA - Dec 6951/07</t>
  </si>
  <si>
    <t>5.265 - Vls. - de 15.01.08</t>
  </si>
  <si>
    <t>Dec 6962/08</t>
  </si>
  <si>
    <t>5.038 - Vls. - de 17.07.08</t>
  </si>
  <si>
    <t>Dec 7110/08</t>
  </si>
  <si>
    <t>(Portici Emp.Imob.Ltda.)</t>
  </si>
  <si>
    <t>7.409 - Vls. - de 09.01.09</t>
  </si>
  <si>
    <t>reservatório do DAEV</t>
  </si>
  <si>
    <t>Dec 6920/07</t>
  </si>
  <si>
    <t>6.236 - Vls. - de 19.05.08</t>
  </si>
  <si>
    <t xml:space="preserve">Área Institucional 1 do Loteamento Fechado Residencial São Domingos - Estrada Municipal do Roncaglia - Bairro Roncaglia            </t>
  </si>
  <si>
    <t xml:space="preserve">Área Institucional 2 do Loteamento Fechado Residencial São Domingos - Estrada Municipal do Roncaglia - Bairro Roncaglia            </t>
  </si>
  <si>
    <t>45.586/00</t>
  </si>
  <si>
    <t>45.587/00</t>
  </si>
  <si>
    <t xml:space="preserve">Área Institucional da Gleba A2 -Desm. Gleba A2 (Reman. Sítio São Domingos) - Estrada Municipal do Roncaglia - Bairo Roncaglia           </t>
  </si>
  <si>
    <t>45.979/00</t>
  </si>
  <si>
    <t>5165/2011</t>
  </si>
  <si>
    <t>Decreto nº 7.914 de 20/10/2011</t>
  </si>
  <si>
    <t>8/9.414 (Val.) – 11/08/2011</t>
  </si>
  <si>
    <t>Reman. Sítio São Domingos</t>
  </si>
  <si>
    <t>Praça da Paz (antiga Praça 3) – Sede da Irmandade Narcóticos Anônimos - Av.João Antunes dos Santos nº 500 - Jd.Pinheiros - Bairro Pinheiro</t>
  </si>
  <si>
    <t>23.713/00</t>
  </si>
  <si>
    <t xml:space="preserve">928/2004 </t>
  </si>
  <si>
    <t>Área c/126,18 – Permissão de Uso p/sede da I.N.A.</t>
  </si>
  <si>
    <t>Transcrição nº 34.684 - Livro: 3-AG - Fls.: 173 - Data: 07/11/1960</t>
  </si>
  <si>
    <t>Permissão de Uso * Decreto nº 8.025 de 15/02/2012</t>
  </si>
  <si>
    <t>45.143/00</t>
  </si>
  <si>
    <t>CACC “Adoniran Barbosa” - Centro de Artes, Cultura e Comércio</t>
  </si>
  <si>
    <t>Área destinada à Área Institucional (Dest.7C-7B) - Rua Wilson Roberto Solinski - Chácara das Nações - Nações</t>
  </si>
  <si>
    <t>Decreto nº 7.828 de 30/06/2011</t>
  </si>
  <si>
    <t xml:space="preserve">11.451/2010 </t>
  </si>
  <si>
    <t>Destacada da Fazenda Santana da Bela Vista</t>
  </si>
  <si>
    <t>Decreto nº 7895 de 21/09/2011</t>
  </si>
  <si>
    <t>11/5.474 – Val. - 13/07/2010</t>
  </si>
  <si>
    <t>1/9.298 - Val.- 02/06/2009</t>
  </si>
  <si>
    <t xml:space="preserve">7092/2003 </t>
  </si>
  <si>
    <t>Chácara Santo Antônio</t>
  </si>
  <si>
    <t xml:space="preserve">Área Institucional 1 do Loteamento Residencial Mont´Alcino (EPC) - Estrada Municipal do Roncaglia - Bairro Roncaglia                                                   </t>
  </si>
  <si>
    <t>Decreto nº 8.030 de 01/03/2012</t>
  </si>
  <si>
    <t>11.804 – Val. - 02/03/2010</t>
  </si>
  <si>
    <t xml:space="preserve">3.326/2009  </t>
  </si>
  <si>
    <t>Residencial Mont´Alcino</t>
  </si>
  <si>
    <t xml:space="preserve">Administração da Cohab - Jd. Novo Mundo III - Rua dos Manacás nº 455 - Bairro Cecap    </t>
  </si>
  <si>
    <t>Dec 2009/80</t>
  </si>
  <si>
    <t>Centro Comunitário do Macuco (Lote 33-A - Quadra E) - Rua Valdemar Lazaretti nº 145 - Bairro Macuco</t>
  </si>
  <si>
    <t>(FEPASA)</t>
  </si>
  <si>
    <t>museu</t>
  </si>
  <si>
    <t>EMEF do Loteamento Residencial Água Nova - Rua das Azaléas nº 3403 - Bairro Fonte Sonia</t>
  </si>
  <si>
    <t>(Alfisa Part. e Constr. Ltda.)</t>
  </si>
  <si>
    <t>PL.89/99-FDE/DOP - Dec 5497/01</t>
  </si>
  <si>
    <t>5278/01 (permissão de uso)</t>
  </si>
  <si>
    <t>Dec 6497/06</t>
  </si>
  <si>
    <t>EMEI, UBS, EMEF, quadra, campo de futebol</t>
  </si>
  <si>
    <t>EMEI “ Prefeito Vicente José Marchiori” – Rua Luiz Bissoto nº 695 esquina Rua Silvestre Chiari - Área E-4 - Bairro Ribeiro</t>
  </si>
  <si>
    <t>Pl.85/75 - Dec 1357/85</t>
  </si>
  <si>
    <t xml:space="preserve">Praça 4 </t>
  </si>
  <si>
    <t>1798/70</t>
  </si>
  <si>
    <t>observatório</t>
  </si>
  <si>
    <t>Largo São Sebastião - Rua 13 de Maio -  Centro</t>
  </si>
  <si>
    <t>largo</t>
  </si>
  <si>
    <t>Vila Nova Valinhos (praça)</t>
  </si>
  <si>
    <t>Galpão / Vestiário</t>
  </si>
  <si>
    <t>3484/73</t>
  </si>
  <si>
    <t>Barracão / Bar</t>
  </si>
  <si>
    <t>Doação a Fazenda do Estado</t>
  </si>
  <si>
    <t>Residencial Ana Carolina</t>
  </si>
  <si>
    <t>Santa Marina</t>
  </si>
  <si>
    <t>53399 - 53404</t>
  </si>
  <si>
    <t>Pl.87/86-DOU - Lei 2067/87 - 2569/93 - 2067/87</t>
  </si>
  <si>
    <t>Pl.106/91-DA/SO - Pl 11/99 - SUP/DUMA/SPMA</t>
  </si>
  <si>
    <t>EMEF  "Antonio Caetano", EMEI "Dr.Carlos Alberto Violante" - Alameda Itaipú nº 451 e Centro Comunitário - Alameda Itatinga nº 1736 - qd.E - lote 25 - Bairro Joapiranga</t>
  </si>
  <si>
    <t>23854/00</t>
  </si>
  <si>
    <t>Centro de Controle de ZOONOSES "Onofre Luiz da Silva" -  Estrada  Municipal nº 828 - Fazenda Veneza - Bairro Veneza</t>
  </si>
  <si>
    <t>23537/00</t>
  </si>
  <si>
    <t>26834/00</t>
  </si>
  <si>
    <t>44294/00</t>
  </si>
  <si>
    <t>EMEF Luiz Antoniazzi -  Rua Ulysses Pedroso de Oliveira Filho nº 850 - Lote 1-B - Qt.282-A - Bairro Santo Antonio</t>
  </si>
  <si>
    <t>26853/00</t>
  </si>
  <si>
    <t>Sistema de Repetição de Sinais de Televisão em UHF ou similares -  Alameda Carlos de Carvalho Vieira Braga - Bairro Alpinas</t>
  </si>
  <si>
    <t>1629/72</t>
  </si>
  <si>
    <t>Área Institucional 1 do Loteamento Residencial Recanto das Águas - Rua 2 - Lot.Residencial Recanto das Águas - Bairro Roncaglia</t>
  </si>
  <si>
    <t>Área Institucional 2 do Loteamento Residencial Recanto das Águas - Rua 2 - Lot.Residencial Recanto das Águas - Bairro Roncaglia</t>
  </si>
  <si>
    <t>Área Institucional 3 do Loteamento Residencial Recanto das Águas - Rua 2 - Lot.Residencial Recanto das Águas - Bairro Roncaglia</t>
  </si>
  <si>
    <t>Praça "Anny Carolyne Bracalente" - (antiga Praça 10 do Loteamento Vila Boa Esperança) - Rua 31 de Março  nºs.  11 – 15 e Rua Prof. Americo Belluomini nºs. 06 - 08 - qt.421-A - Bairro Castelo</t>
  </si>
  <si>
    <t>44590/00</t>
  </si>
  <si>
    <t>44473/00</t>
  </si>
  <si>
    <t>44474/00</t>
  </si>
  <si>
    <t>44493/00</t>
  </si>
  <si>
    <t>Hospital e Velório - Rua Itajaí nº 70 esquina Caminho de Servidão - Área 2 (Imóvel 92) - Fazenda Hotel São Bento - Jardim São Bento do Recreio</t>
  </si>
  <si>
    <t>Jardim Centenário</t>
  </si>
  <si>
    <t>Prédio da Administração</t>
  </si>
  <si>
    <t>(Cohab Bandeirante) c/comp.à Municipalidade de Valinhos</t>
  </si>
  <si>
    <t>98730 (Esc.Púb.Venda e Compra, 1º Tab.Valinhos, livro 355, fl.040, de 12.05.09)</t>
  </si>
  <si>
    <t>Quadra Esportiva do Jardim Bom Retiro II – Rua Antonio Nicolau nº146 - (Praça 3)– Bairro Ribeiro</t>
  </si>
  <si>
    <t>22191/00</t>
  </si>
  <si>
    <t>Almoxarifado Municipal – Rua Marques de Itu nº 170 -  SENAI - IBGE e SOSU – Rua Americana 482/490/498 - qt.21 - Bairro Bela Vista</t>
  </si>
  <si>
    <t>PL 06/64-DOU - PL 07/64-DOU - PL 017/64 - PL 03/65 - Lei 433/64 - Lei 433/64</t>
  </si>
  <si>
    <t>Transcrição nº 21.833, livro 3-R, fls 137, de 17.03.53 - Transcrição nº 31.204, livro 3-AC, fls.271, de 17.12.58 - Transcrição nº 32.756, livro 3-AE, fls.143, de 21.10.59 - Transcrição nº 7.686, livro 3-F, fls.92 - Transcrição nº 18.425, livro 3-N, fls.271, de 05.07.51.</t>
  </si>
  <si>
    <t>12/37/90/13 e 462</t>
  </si>
  <si>
    <t>22625/00</t>
  </si>
  <si>
    <t>23733/00</t>
  </si>
  <si>
    <t>22218/00</t>
  </si>
  <si>
    <t>22229/00</t>
  </si>
  <si>
    <t>EMEF  "Prefeito Jeronymo Alves Corrêa " - Rua Luiz Barbisan nº 239 esq.Rua Felício Perseghetti nº 205 - Área A - Quadra L - Jardim do Lago - Bairro Ponte  Alta</t>
  </si>
  <si>
    <t>23536/00</t>
  </si>
  <si>
    <t>1882/64 - 2028/64</t>
  </si>
  <si>
    <t>Praça Vila Papelão, Praça da Vila Tereza, Praça da Vila Franceschini, Praça da Subdiv.Higino G. Costato, Praça da Vila Independência</t>
  </si>
  <si>
    <t>Almoxarifado, SENAI, IBGE, SOSU</t>
  </si>
  <si>
    <t>22208/00</t>
  </si>
  <si>
    <t>Prefeitura- Rua  Antonio Carlos nº 301 e CEU - Rua Antonio Carlos nº 281 - qt.26 - Centro</t>
  </si>
  <si>
    <t>Prefeitura e CEU</t>
  </si>
  <si>
    <t>pl.13/64 - Dec 332/64 - Dec 333/64</t>
  </si>
  <si>
    <t>Área Institucional do Loteamento Residencial Fazenda São José – Rua Nilo Tordin - Bairro  Dois  Córregos</t>
  </si>
  <si>
    <t>Residencial Fazenda são José</t>
  </si>
  <si>
    <t>Área Institucional do Loteamento Residencial Ana Carolyna – Rua João Damazio -  Bairro  Cecap</t>
  </si>
  <si>
    <t>Residencial Ana Carolyna</t>
  </si>
  <si>
    <t>Jardim Samambaia</t>
  </si>
  <si>
    <t>4707/96</t>
  </si>
  <si>
    <t>Subdivisão Matiazzo</t>
  </si>
  <si>
    <t>Paiquerê</t>
  </si>
  <si>
    <t>7254/98</t>
  </si>
  <si>
    <t>1454/99</t>
  </si>
  <si>
    <t>Chácara Santa Cruz</t>
  </si>
  <si>
    <t>Construção antiga</t>
  </si>
  <si>
    <t xml:space="preserve">19750/00           19751/00      </t>
  </si>
  <si>
    <t>EMEF  Profª Marli Aparecida Borelli Bazetto - Rua Abrantes nº. 585 - Faz.Espírito Santo - Bairro Espirito Santo</t>
  </si>
  <si>
    <t xml:space="preserve">Reservatório do DAEV - Rua Geraldo de Gasperi - Lote 6-A - Quadra A -Lot.Estância Rec.San Fernando - Bairro Country Club </t>
  </si>
  <si>
    <t>18.360/00</t>
  </si>
  <si>
    <t>DAEV - Departamento de Águas e Esgotos de Valinhos</t>
  </si>
  <si>
    <t>30.273 de 29/10/1981</t>
  </si>
  <si>
    <t>Estância Recreativa San Fernando</t>
  </si>
  <si>
    <t>14.585/00</t>
  </si>
  <si>
    <t>30.635 de 18/11/1981</t>
  </si>
  <si>
    <t>Vale do Itamaracá</t>
  </si>
  <si>
    <t>Reservatório de distribuição de água</t>
  </si>
  <si>
    <t>Reservatório do DAEV - Rua Messias Fidêncio Filho - Lote 5-A - quadra 3 - Lot.Jardim São Luiz - Bairro Samambaia</t>
  </si>
  <si>
    <t>Reservatório do DAEV - Alameda José Pinto da Silva esquina Rua Marginal - Lote 10 - quadra G - Lot.Vale do Itamaracá - Bairro Vale do Itamaracá</t>
  </si>
  <si>
    <t>14.846/00</t>
  </si>
  <si>
    <t>Jardim Luiz</t>
  </si>
  <si>
    <t>16.108/00</t>
  </si>
  <si>
    <t>51.055 de 11/12/1986</t>
  </si>
  <si>
    <t>EMEI "Vereador Professor Penho Conte" – Rua dos Manacás nº 495 - Jardim Novo Mundo III -  Bairro Cecap</t>
  </si>
  <si>
    <t>Pl.18/81(EMEI) - Dec 2009/80</t>
  </si>
  <si>
    <t>2727/80 (Lot.Cohab Bandeirante)</t>
  </si>
  <si>
    <t>Doação - Lei 70/56</t>
  </si>
  <si>
    <t>EMEI  Tio  Pedro Brandini – Avenida Onze de Agosto nº 1.253 - qt.300 - Lote A - Centro</t>
  </si>
  <si>
    <t>22227/00</t>
  </si>
  <si>
    <t>Dec 68/57, 69/57 e 181/61 - Lei 268/60</t>
  </si>
  <si>
    <t>Pl.003/86-DOU - Dec 2761/86 e 2762/86</t>
  </si>
  <si>
    <t>13.314 (lote 21) - 13.315 (lote 22)</t>
  </si>
  <si>
    <t>EMEF Horácio de Salles Cunha - Rua Itaiu nº 515, EMEF - Rua Itaiu nº 525, UBS - Rua Itaiu nº 555 - Lote 21-22 - Bairro Jd.São Bento do Recreio (Clube de Campo Valinhos)</t>
  </si>
  <si>
    <t>581 e 582</t>
  </si>
  <si>
    <t>Câmara Municipal - Rua  José  Milani nº 15-21- qt 2 -Lote 13 a 16 - qd.C -  Centro</t>
  </si>
  <si>
    <t>22189/00</t>
  </si>
  <si>
    <t>Decreto-lei 90/56</t>
  </si>
  <si>
    <t>Transcrição nº 28.582, livro 3-Z, fls.257, de 04.01.57</t>
  </si>
  <si>
    <t>Secretaria de Administração - Largo São Sebastião nº 181 - Largo São Sebastião,   Correio - Rua Antônio Carlos nº 158 - Clube de Mães - Rua Antônio Carlos nº 168 - qt.5 - Centro</t>
  </si>
  <si>
    <t>Pl.02/92 - PL 81/68</t>
  </si>
  <si>
    <t>Clube de Mães, correio e Sec.Administração</t>
  </si>
  <si>
    <t>Centro Comunitário – Recriança – Rua Vitório Gobato nº 713 – Centro Comunitário "Jorge Ferreira dos Santos" - Rua Vitório Gobato nº 727 - (Sistema de Lazer 1-A) - Parque das Colinas – Bairro Cecap</t>
  </si>
  <si>
    <t>Área Institucional 1 - Quadra do Loteamento Jardim Universo I (Valinhos G) - Rua João Catellan esquina Rua Yoshito Matsutani - Bairro Santa Escolástica</t>
  </si>
  <si>
    <t>Área Institucional 2 - EMEI "Drª Yrma de Andrade Fiori" - Loteamento Jardim Universo I (Valinhos G) - Rua Baptista Canavassi nº 158 - Bairro Santa Escolástica</t>
  </si>
  <si>
    <t>Área Institucional 3 - Centro Comunitário  e Recriança do Loteamento Jardim Universo I (Valinhos G) - Rua Baptista Canavassi nº 192 e Rua Yoshito Matsutani nº 75 - Bairro Santa Escolástica</t>
  </si>
  <si>
    <t xml:space="preserve">Área Institucional IV – Loteamento Jardim Nova Palmares II – Bairro Ortizes  </t>
  </si>
  <si>
    <t>45046/00</t>
  </si>
  <si>
    <t>45047/00</t>
  </si>
  <si>
    <t>45048/00</t>
  </si>
  <si>
    <t>Área Institucional do Loteamento Reserva das Palmeiras - Loteamento Reserva das Palmeiras - Rua Dr. Adhemar de Barros - Bairro Apaga Fogo</t>
  </si>
  <si>
    <t>Vila Molleta</t>
  </si>
  <si>
    <t>1867/91</t>
  </si>
  <si>
    <t>9038/94</t>
  </si>
  <si>
    <t>Residencial Santa Maria</t>
  </si>
  <si>
    <t>Estação elevatória</t>
  </si>
  <si>
    <t>9.130 - Vls. - de 04.05.09</t>
  </si>
  <si>
    <t>PL 202/08-ST/SPMA - Lei 4387/08 (permuta)</t>
  </si>
  <si>
    <t>6.628 - Vls. - de 04.05.09</t>
  </si>
  <si>
    <t>9.923/06</t>
  </si>
  <si>
    <t>Chácaras das Nações</t>
  </si>
  <si>
    <t>Casa de bomba e reservatório</t>
  </si>
  <si>
    <t>Jardim União</t>
  </si>
  <si>
    <t>Pedra Verde</t>
  </si>
  <si>
    <t>8910/94</t>
  </si>
  <si>
    <t>Jardim Recanto dos Pássaros II</t>
  </si>
  <si>
    <t>Elevatória de esgoto sanitário</t>
  </si>
  <si>
    <t>Área 2</t>
  </si>
  <si>
    <t>5568/95</t>
  </si>
  <si>
    <t>Centro de aprendizagem</t>
  </si>
  <si>
    <t>Pl.69/96</t>
  </si>
  <si>
    <t>9.886/03</t>
  </si>
  <si>
    <t>Jardim Nova Palmares II</t>
  </si>
  <si>
    <t xml:space="preserve">Área Institucional II – Loteamento Jardim Nova Palmares II – Bairro Ortizes  </t>
  </si>
  <si>
    <t xml:space="preserve">Área Institucional III – Loteamento Jardim Nova Palmares II – Bairro Ortizes  </t>
  </si>
  <si>
    <t>Pl.63/96</t>
  </si>
  <si>
    <t>Pavilhão (centro de especialidades)</t>
  </si>
  <si>
    <t>1514/96</t>
  </si>
  <si>
    <t>4580/96</t>
  </si>
  <si>
    <t>39620/00</t>
  </si>
  <si>
    <t>Centro Educacional SESI 404 - Rua Arthur Bernardes nº 53 -  Bairro Santa Cruz</t>
  </si>
  <si>
    <t xml:space="preserve"> EMEI "Emely Tófolo Machado" - Rod.Flávio de Carvalho nº 2631, Centro Comunitário e Esportivo "Santo Tordin" - Av.Albertina de Castro Prado nº 130, CEMEI "Valdomiro Amaral" - Av. Albertina de Castro Prado nº 182, UBS “Helena Maria Joana Brandi”- Rua Luiz Moscatini nº 26, Posto Policial - Rod.Flávio de Carvalho s/nº , Centro Esportivo - Rua Luiz Moscatini nº 54 - Bairro Capuava</t>
  </si>
  <si>
    <t>(Lote 2) 7.414 – Val. E  (lote 3) 7.415 – Val</t>
  </si>
  <si>
    <t>BAIRRO CAPUAVA</t>
  </si>
  <si>
    <t>Lote 2...2.096,64 m²      Lote 3....1.749,15 m²</t>
  </si>
  <si>
    <t xml:space="preserve"> CENTRO COMUNITÁRIO=295,64, EMEI=494,73, CEMEI=752,13, UBS=222,52, VESTIÁRIO=105,65</t>
  </si>
  <si>
    <t>Emei, Posto de Saúde, Centro Comunitário, Creche, Posto policial e Centro Esportivo</t>
  </si>
  <si>
    <t>4-A e 4-B</t>
  </si>
  <si>
    <t>3A</t>
  </si>
  <si>
    <t xml:space="preserve">Centro Educacional social e recreativo do Jardim Bom Retiro </t>
  </si>
  <si>
    <t xml:space="preserve">Pl. 06/1972 * decreto nº 0782/71, Of. 083/1975 </t>
  </si>
  <si>
    <t>1/25.039 de 1.08.83 CPS</t>
  </si>
  <si>
    <t>18.193 de 05/04/1979 CPS</t>
  </si>
  <si>
    <t>325-486-487</t>
  </si>
  <si>
    <t>269/19727</t>
  </si>
  <si>
    <t>Ribeiro</t>
  </si>
  <si>
    <t>5.600,00 m²</t>
  </si>
  <si>
    <t>Sesi total 1.575,27 m² (pav. Térreo 800,47 m²) (pav. Inferior 657,04 m²) ( pav. Inf. Aum. 117,76 m²)</t>
  </si>
  <si>
    <t>sesi 389</t>
  </si>
  <si>
    <t>3AB</t>
  </si>
  <si>
    <t xml:space="preserve">pl . 254/1975 *dec. 1429/75, Of. 02/2017 </t>
  </si>
  <si>
    <t>25039 de 01.08.83</t>
  </si>
  <si>
    <t>4329/75</t>
  </si>
  <si>
    <t>410,00 m²</t>
  </si>
  <si>
    <t>4C</t>
  </si>
  <si>
    <t>Pl. 87/97 * Lei 3853 de 23/12/04,</t>
  </si>
  <si>
    <t>7415 de 10.10.08</t>
  </si>
  <si>
    <t>2293/97</t>
  </si>
  <si>
    <t>Capuava</t>
  </si>
  <si>
    <t>creche 490,75 m², aumento creche 261,38 m, total 752,13 m²</t>
  </si>
  <si>
    <t xml:space="preserve">Cemei </t>
  </si>
  <si>
    <t>875+709,3+381,3, total 1965,60</t>
  </si>
  <si>
    <t>11A</t>
  </si>
  <si>
    <t xml:space="preserve">EMEB Governador Orestes Quercia </t>
  </si>
  <si>
    <t>7804 de 27.11.08</t>
  </si>
  <si>
    <t>4813/09</t>
  </si>
  <si>
    <t>emeb 703,40 m²</t>
  </si>
  <si>
    <t>escola</t>
  </si>
  <si>
    <t>Pl 40/09, Memorial 36/09  - 01/12 e LP 32/12</t>
  </si>
  <si>
    <t>27A</t>
  </si>
  <si>
    <t>EMEF Luiz Antoniazzi - e campo de futebol e vestiário do santo antonio - Rua Ulysses Pedroso de Oliveira Filho, 810-850</t>
  </si>
  <si>
    <t>const. Vestiário Pl 108/93 - const. Emef pl 93/97 -</t>
  </si>
  <si>
    <t>11160 de 10.12.09</t>
  </si>
  <si>
    <t xml:space="preserve">3698/95,  </t>
  </si>
  <si>
    <t>Santo Antonio</t>
  </si>
  <si>
    <t>emef 1355,58 , quadra 540,00 m² , barracao 514,70 m² , vestiario 115,46 m²</t>
  </si>
  <si>
    <t>EMEF, quadra e vestiario</t>
  </si>
  <si>
    <t>13315 de 03.04.86</t>
  </si>
  <si>
    <t>581-582</t>
  </si>
  <si>
    <t>3611/85, 9342/94, 5667/99, 0</t>
  </si>
  <si>
    <t>442-443</t>
  </si>
  <si>
    <t>Fazenda São bento do Recreio</t>
  </si>
  <si>
    <t>20.000,00 m²</t>
  </si>
  <si>
    <t>emei 66,05 -emei ( aumento) 87,95, posto de saude 94,06, vestiario 92,50, emef 1205,16, quadra 600,00</t>
  </si>
  <si>
    <t>emei emef e posto de saude</t>
  </si>
  <si>
    <t>69A</t>
  </si>
  <si>
    <t>Área destinada ao serviço nacional de aprendizagem industrial(SENAI)</t>
  </si>
  <si>
    <t>pl 96/97, lei 3105/97 pl. 120/97</t>
  </si>
  <si>
    <t>Serviço Nacional de Aprendizagem industrial SENAI</t>
  </si>
  <si>
    <t>11159 de 28.06.2010</t>
  </si>
  <si>
    <t xml:space="preserve">3698/95 , 13147/11 , 1591/07 </t>
  </si>
  <si>
    <t>11.597,28 m²</t>
  </si>
  <si>
    <t>hab. 479/2015</t>
  </si>
  <si>
    <t>SENAI</t>
  </si>
  <si>
    <t>149A</t>
  </si>
  <si>
    <t>Avenida Remo Oscar Beseggio</t>
  </si>
  <si>
    <t xml:space="preserve">pl. 06/04, Of 11/03 * Lei 3704 de 18.07.03 </t>
  </si>
  <si>
    <t>15439 de 27.01.2011</t>
  </si>
  <si>
    <t>5862/01 ,12854/09</t>
  </si>
  <si>
    <t>149B</t>
  </si>
  <si>
    <t>Gleba C-1-A</t>
  </si>
  <si>
    <t>Gleba C-1-B</t>
  </si>
  <si>
    <t>pl. 06/04, Of 11/03 * Lei 3704 de 18.07.04</t>
  </si>
  <si>
    <t>15440 de 27.01.2011</t>
  </si>
  <si>
    <t>5862/01</t>
  </si>
  <si>
    <t>Área destinada à Abertura da Avenida Remo Oscar Beseggio</t>
  </si>
  <si>
    <t>15438 de 27.01.2011</t>
  </si>
  <si>
    <t>Dest. Gleba C-1</t>
  </si>
  <si>
    <t>47453/00</t>
  </si>
  <si>
    <t xml:space="preserve">Área institucional do Loteamento Residencial Flor da Serra II- Rua Frederico Bugim </t>
  </si>
  <si>
    <t>Municipalidade de valinhos</t>
  </si>
  <si>
    <t>10447/2010</t>
  </si>
  <si>
    <t>Residencial Flor da Serra II</t>
  </si>
  <si>
    <t>889,77 m²</t>
  </si>
  <si>
    <t>destinada a construção de quadra poliesportiva e aumento da escola EMEF dona carolina de Oliveira Sigrist</t>
  </si>
  <si>
    <t xml:space="preserve">pl 77/05, dec. 6495 de 02.02.06 , Of. 32/05 * pl 11/06  * pl originais  08/07 e 14/07  </t>
  </si>
  <si>
    <t xml:space="preserve">3588/84 , 9688/05 , 3181/03 , </t>
  </si>
  <si>
    <t>Capivari</t>
  </si>
  <si>
    <t>2.804,65 m²</t>
  </si>
  <si>
    <t>emef 607,84 , quadra poliesportiva 600,00</t>
  </si>
  <si>
    <t>Área Reservada ao DAEV  - Rua A</t>
  </si>
  <si>
    <t>47456/00</t>
  </si>
  <si>
    <t>Portal do Anhanguera</t>
  </si>
  <si>
    <t>270,18 m²</t>
  </si>
  <si>
    <t>Reservada ao Daev</t>
  </si>
  <si>
    <t>47741/00</t>
  </si>
  <si>
    <t>Associação dos Sem Teto de Valinhos</t>
  </si>
  <si>
    <t>92182 de 23.08.00</t>
  </si>
  <si>
    <t>Jardim Novo Milênio</t>
  </si>
  <si>
    <t>2.735,94 m²</t>
  </si>
  <si>
    <t>47742/00</t>
  </si>
  <si>
    <t>526,05 m²</t>
  </si>
  <si>
    <t>45172/00</t>
  </si>
  <si>
    <t>Pl. 06/10 e 298/10 Dec. 7715 de 27.12.10 , Of. 12/10</t>
  </si>
  <si>
    <t>10593 de 28.05.12</t>
  </si>
  <si>
    <t>1574/00, 12854/09 e 16908/10</t>
  </si>
  <si>
    <t>Desm. Gleba 1 da Fonte sonia</t>
  </si>
  <si>
    <t xml:space="preserve"> terreno 16.436,71 m²- área desm. 207,84 m² - rem. 16.228,87 m²</t>
  </si>
  <si>
    <t>48218/00</t>
  </si>
  <si>
    <t>16019 de 20.09.2013</t>
  </si>
  <si>
    <t>Sitios Frutal</t>
  </si>
  <si>
    <t>3.631,46 m²</t>
  </si>
  <si>
    <t>45173/00</t>
  </si>
  <si>
    <t>10594 de 19.12.13</t>
  </si>
  <si>
    <t>8.087,66 m²</t>
  </si>
  <si>
    <t>47585/00</t>
  </si>
  <si>
    <t>Pl. 90/12, dec. 8126 de 11.07.12 , Of. 17/12</t>
  </si>
  <si>
    <t>19823 de 27.08.12</t>
  </si>
  <si>
    <t>9350/10</t>
  </si>
  <si>
    <t>Santa Elisa</t>
  </si>
  <si>
    <t>1.138,00 m²</t>
  </si>
  <si>
    <t>47583/00</t>
  </si>
  <si>
    <t>19819 de 27.08.12</t>
  </si>
  <si>
    <t>817,94 m²</t>
  </si>
  <si>
    <t>Pl. 094/13, dec. 8364 de 15.04.13, Of. 6/13</t>
  </si>
  <si>
    <t>21986 de 16.08.2013</t>
  </si>
  <si>
    <t>1827/99</t>
  </si>
  <si>
    <t>Fazenda Pinheiros</t>
  </si>
  <si>
    <t>2.436,56 m²</t>
  </si>
  <si>
    <t>13860 de 30.06.2010</t>
  </si>
  <si>
    <t>318/10 - 77758/10</t>
  </si>
  <si>
    <t xml:space="preserve">Chácaras Alpinas </t>
  </si>
  <si>
    <t>11.900,00 m²</t>
  </si>
  <si>
    <t xml:space="preserve">Pl. 13/08 , dec 7087 de 15.08.08 </t>
  </si>
  <si>
    <t>24592 de 17.04.14</t>
  </si>
  <si>
    <t>4198/08</t>
  </si>
  <si>
    <t>1.076,82 m²</t>
  </si>
  <si>
    <t xml:space="preserve">construção elevatória de esgotos </t>
  </si>
  <si>
    <t xml:space="preserve">implantação da câmara municipal e anexos - Rua Angelo Antonio Schiavinato,  59 </t>
  </si>
  <si>
    <t>50307/00</t>
  </si>
  <si>
    <t>Pl. 15/07, Lei 4108 de 03.04.07 , Of. 05/07</t>
  </si>
  <si>
    <t>42.049 e 42050</t>
  </si>
  <si>
    <t>1591/07 - 4378/08</t>
  </si>
  <si>
    <t xml:space="preserve">Residencial São Luiz </t>
  </si>
  <si>
    <t>6.077,20 m²</t>
  </si>
  <si>
    <t xml:space="preserve">camara municipal e anexos </t>
  </si>
  <si>
    <t xml:space="preserve">Área Institucional 1 do Loteamento Jardim Novo Milênio - Via Marginal </t>
  </si>
  <si>
    <t>Área Institucional 2 do Loteamento Jardim Novo Milênio - Rua 1</t>
  </si>
  <si>
    <t xml:space="preserve">Bem patrimonial  - Avenida Vereador Paulo Oscar </t>
  </si>
  <si>
    <t xml:space="preserve">Área institucional  - Rua Julia Lovisaro Vicentini (Nona) </t>
  </si>
  <si>
    <t xml:space="preserve">Bem Patrimonial - Avenida Vereador Paulo Oscar </t>
  </si>
  <si>
    <t xml:space="preserve">Área destinada a area institucional, faixa de desaceleração, supressão e instituição de servidão de passagem da adutora da rocinha - Avenida Rosa Belmiro Ramos </t>
  </si>
  <si>
    <t xml:space="preserve">Área destinada a area institucional, faixa de desaceleração, supressão e instituição de servidão de passagem da adutora da rocinha  - Avenida Rosa Belmiro Ramos </t>
  </si>
  <si>
    <t xml:space="preserve">Bem patrimonial: área institucional - Alameda Carlos de Carvalho Vieira Braga </t>
  </si>
  <si>
    <t>doação - Alameda Mangabeira</t>
  </si>
  <si>
    <t xml:space="preserve">Área destinada a construção de elevatória de esgotos - Antonio Felamingo </t>
  </si>
  <si>
    <t xml:space="preserve">Governo do Estado de São Paulo </t>
  </si>
  <si>
    <t>Alfisa Participações e Construções Ltda c/c DAEV - Departamento de Águas e Esgotos de Valinhos</t>
  </si>
  <si>
    <t>Imobiliária e Construtora São Carlos Ltda C/C ao DAEV - Departamento de Águas e Esgotos de Valinhos</t>
  </si>
  <si>
    <t>inscrição 154 Livro 8-H Fls. 462 a 489 de 22/10/74</t>
  </si>
  <si>
    <t>VIDE FICHA 81</t>
  </si>
  <si>
    <t>61097 de 14.05.90</t>
  </si>
  <si>
    <t>N/C</t>
  </si>
  <si>
    <t>9308 de 03.07.09</t>
  </si>
  <si>
    <t>Transcr. 12151 lv. 3-I , Fls. 174 de 19.12.45 - 3854,4575, 8168, 12474 e 31053 do RI-CPS</t>
  </si>
  <si>
    <t>2.880,60 m²</t>
  </si>
  <si>
    <t>3.290,09 m²</t>
  </si>
  <si>
    <t>303,80 m²</t>
  </si>
  <si>
    <t>22558/00</t>
  </si>
  <si>
    <t>23592/00</t>
  </si>
  <si>
    <t>36619/00</t>
  </si>
  <si>
    <t>30357/00</t>
  </si>
  <si>
    <t>29227/00</t>
  </si>
  <si>
    <t>Antonio Cremasco Filho e Outros</t>
  </si>
  <si>
    <t>29100/00</t>
  </si>
  <si>
    <t>29320/00</t>
  </si>
  <si>
    <t>46797/00</t>
  </si>
  <si>
    <t>21.961  – Val. - 02/03/2010</t>
  </si>
  <si>
    <t>30262/00</t>
  </si>
  <si>
    <t>17241/00</t>
  </si>
  <si>
    <t>17242/00</t>
  </si>
  <si>
    <t>29340/00</t>
  </si>
  <si>
    <t>15383/00</t>
  </si>
  <si>
    <t>31717/00</t>
  </si>
  <si>
    <t>23589/00</t>
  </si>
  <si>
    <t>47363/00</t>
  </si>
  <si>
    <t>43288/00</t>
  </si>
  <si>
    <t>38946/00</t>
  </si>
  <si>
    <t>47364/00</t>
  </si>
  <si>
    <t>23915/00</t>
  </si>
  <si>
    <t>45941/00</t>
  </si>
  <si>
    <t>22452/00</t>
  </si>
  <si>
    <t>47365/00</t>
  </si>
  <si>
    <t>46796/00</t>
  </si>
  <si>
    <t>53378/00</t>
  </si>
  <si>
    <t>47366/00</t>
  </si>
  <si>
    <t>22470/00</t>
  </si>
  <si>
    <t>47454/00</t>
  </si>
  <si>
    <t>50570/00</t>
  </si>
  <si>
    <t>48606/00</t>
  </si>
  <si>
    <t>46918/00</t>
  </si>
  <si>
    <t>45845/00</t>
  </si>
  <si>
    <t>12665/00</t>
  </si>
  <si>
    <t>49749/00</t>
  </si>
  <si>
    <t>52361/00</t>
  </si>
  <si>
    <t>22291/00</t>
  </si>
  <si>
    <t>22292/00</t>
  </si>
  <si>
    <t>46958/00</t>
  </si>
  <si>
    <t xml:space="preserve">Cemei Valdomiro Amaral - Avenida Albertina de Castro Prado </t>
  </si>
  <si>
    <t>44293/00</t>
  </si>
  <si>
    <r>
      <t>ETA II - Estação de tratamento de Água “</t>
    </r>
    <r>
      <rPr>
        <sz val="10"/>
        <color indexed="8"/>
        <rFont val="Comic Sans MS"/>
        <family val="4"/>
      </rPr>
      <t>Eng. Márcio Ribeiro</t>
    </r>
    <r>
      <rPr>
        <sz val="10"/>
        <rFont val="Comic Sans MS"/>
        <family val="4"/>
      </rPr>
      <t xml:space="preserve"> “ e DAEV - Rua  Orozimbo Maia nº 82 esq. Rua Ezequiel Benedito Silva -  Bairro Pinheiro</t>
    </r>
  </si>
  <si>
    <r>
      <t xml:space="preserve">Área Institucional do Loteamento Resid. Vila  Real - Rua José Turchetti - Bairro  Nações - </t>
    </r>
    <r>
      <rPr>
        <b/>
        <u/>
        <sz val="10"/>
        <rFont val="Comic Sans MS"/>
        <family val="4"/>
      </rPr>
      <t>Permutado</t>
    </r>
    <r>
      <rPr>
        <sz val="10"/>
        <rFont val="Comic Sans MS"/>
        <family val="4"/>
      </rPr>
      <t xml:space="preserve"> com Lote 1-A - Qd.I - Desd.lote 7-A1A - Chácaras das Nações - </t>
    </r>
    <r>
      <rPr>
        <b/>
        <sz val="10"/>
        <rFont val="Comic Sans MS"/>
        <family val="4"/>
      </rPr>
      <t>VIDE FICHA 280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</si>
</sst>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Arial"/>
      <family val="2"/>
    </font>
    <font>
      <u/>
      <sz val="11.5"/>
      <color theme="10"/>
      <name val="Arial"/>
    </font>
    <font>
      <b/>
      <sz val="10"/>
      <name val="Arial"/>
      <family val="2"/>
    </font>
    <font>
      <b/>
      <sz val="8"/>
      <color theme="1"/>
      <name val="Comic Sans MS"/>
      <family val="4"/>
    </font>
    <font>
      <b/>
      <sz val="8"/>
      <color theme="1"/>
      <name val="Arial"/>
      <family val="2"/>
    </font>
    <font>
      <b/>
      <sz val="8"/>
      <color theme="1"/>
      <name val="MS Sans Serif"/>
      <family val="2"/>
    </font>
    <font>
      <u/>
      <sz val="11.5"/>
      <color theme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sz val="10"/>
      <name val="Arial"/>
      <family val="2"/>
    </font>
    <font>
      <b/>
      <sz val="10"/>
      <name val="MS Sans Serif"/>
      <family val="2"/>
    </font>
    <font>
      <b/>
      <u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2:M348" totalsRowShown="0" headerRowDxfId="3" dataDxfId="7" headerRowBorderDxfId="5" tableBorderDxfId="6" totalsRowBorderDxfId="4">
  <autoFilter ref="A2:M348"/>
  <sortState ref="A4:M349">
    <sortCondition ref="A3:A349"/>
  </sortState>
  <tableColumns count="13">
    <tableColumn id="1" name="Nº" dataDxfId="17"/>
    <tableColumn id="2" name="BEM PATRIMONIAL" dataDxfId="16"/>
    <tableColumn id="3" name="Inscrição Municipal" dataDxfId="15"/>
    <tableColumn id="4" name="Setor" dataDxfId="14"/>
    <tableColumn id="5" name="Planta - Lei - Decreto" dataDxfId="2"/>
    <tableColumn id="6" name="Propriedade" dataDxfId="0"/>
    <tableColumn id="7" name="Matrícula" dataDxfId="1"/>
    <tableColumn id="8" name="Escritura da Municipalidade" dataDxfId="13"/>
    <tableColumn id="9" name="Protocolo" dataDxfId="12"/>
    <tableColumn id="10" name="Loteamento" dataDxfId="11"/>
    <tableColumn id="11" name="Terreno (m²)" dataDxfId="10"/>
    <tableColumn id="12" name="Construção (m²)" dataDxfId="9"/>
    <tableColumn id="13" name="Finalidade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0"/>
  <sheetViews>
    <sheetView showFormulas="1" showZeros="0" tabSelected="1" zoomScale="85" zoomScaleNormal="85" zoomScaleSheetLayoutView="75" workbookViewId="0">
      <pane xSplit="1" ySplit="2" topLeftCell="B18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RowHeight="46.5" customHeight="1"/>
  <cols>
    <col min="1" max="1" width="4.85546875" style="1" customWidth="1"/>
    <col min="2" max="2" width="32.42578125" style="1" customWidth="1"/>
    <col min="3" max="3" width="6.7109375" style="1" customWidth="1"/>
    <col min="4" max="4" width="4.42578125" style="1" customWidth="1"/>
    <col min="5" max="5" width="16.85546875" style="1" customWidth="1"/>
    <col min="6" max="6" width="12.140625" style="1" customWidth="1"/>
    <col min="7" max="7" width="10.85546875" style="1" customWidth="1"/>
    <col min="8" max="8" width="22.5703125" style="1" customWidth="1"/>
    <col min="9" max="9" width="12" style="1" customWidth="1"/>
    <col min="10" max="10" width="11" style="1" customWidth="1"/>
    <col min="11" max="11" width="12" style="10" customWidth="1"/>
    <col min="12" max="12" width="17.7109375" style="11" customWidth="1"/>
    <col min="13" max="13" width="20" style="1" customWidth="1"/>
    <col min="14" max="14" width="12" style="1" bestFit="1" customWidth="1"/>
    <col min="15" max="17" width="19.7109375" style="1" bestFit="1" customWidth="1"/>
    <col min="18" max="16384" width="9.140625" style="1"/>
  </cols>
  <sheetData>
    <row r="1" spans="1:18" ht="46.5" customHeight="1">
      <c r="A1" s="9" t="s">
        <v>405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"/>
      <c r="O1" s="2"/>
      <c r="P1" s="2"/>
      <c r="Q1" s="2"/>
    </row>
    <row r="2" spans="1:18" s="59" customFormat="1" ht="46.5" customHeight="1">
      <c r="A2" s="53" t="s">
        <v>289</v>
      </c>
      <c r="B2" s="54" t="s">
        <v>951</v>
      </c>
      <c r="C2" s="54" t="s">
        <v>1011</v>
      </c>
      <c r="D2" s="54" t="s">
        <v>80</v>
      </c>
      <c r="E2" s="54" t="s">
        <v>437</v>
      </c>
      <c r="F2" s="61" t="s">
        <v>990</v>
      </c>
      <c r="G2" s="54" t="s">
        <v>290</v>
      </c>
      <c r="H2" s="54" t="s">
        <v>992</v>
      </c>
      <c r="I2" s="54" t="s">
        <v>291</v>
      </c>
      <c r="J2" s="54" t="s">
        <v>292</v>
      </c>
      <c r="K2" s="55" t="s">
        <v>293</v>
      </c>
      <c r="L2" s="56" t="s">
        <v>294</v>
      </c>
      <c r="M2" s="57" t="s">
        <v>295</v>
      </c>
      <c r="N2" s="60"/>
      <c r="O2" s="6"/>
      <c r="P2" s="6"/>
      <c r="Q2" s="2"/>
      <c r="R2" s="58"/>
    </row>
    <row r="3" spans="1:18" ht="46.5" customHeight="1">
      <c r="A3" s="20">
        <v>1</v>
      </c>
      <c r="B3" s="21" t="s">
        <v>991</v>
      </c>
      <c r="C3" s="21" t="s">
        <v>1273</v>
      </c>
      <c r="D3" s="21">
        <v>5795</v>
      </c>
      <c r="E3" s="21" t="s">
        <v>993</v>
      </c>
      <c r="F3" s="21" t="s">
        <v>819</v>
      </c>
      <c r="G3" s="22" t="s">
        <v>989</v>
      </c>
      <c r="H3" s="22">
        <v>34</v>
      </c>
      <c r="I3" s="21"/>
      <c r="J3" s="21" t="s">
        <v>296</v>
      </c>
      <c r="K3" s="23">
        <v>2931.1</v>
      </c>
      <c r="L3" s="23">
        <f>756.6+533.35+468.75+187.35</f>
        <v>1946.05</v>
      </c>
      <c r="M3" s="24" t="s">
        <v>994</v>
      </c>
      <c r="N3" s="3"/>
      <c r="O3" s="7"/>
      <c r="P3" s="7"/>
      <c r="Q3" s="7"/>
      <c r="R3" s="8"/>
    </row>
    <row r="4" spans="1:18" ht="46.5" customHeight="1">
      <c r="A4" s="20">
        <v>2</v>
      </c>
      <c r="B4" s="21" t="s">
        <v>995</v>
      </c>
      <c r="C4" s="21"/>
      <c r="D4" s="21">
        <v>5795</v>
      </c>
      <c r="E4" s="21" t="s">
        <v>706</v>
      </c>
      <c r="F4" s="21" t="s">
        <v>819</v>
      </c>
      <c r="G4" s="21" t="s">
        <v>996</v>
      </c>
      <c r="H4" s="21" t="s">
        <v>997</v>
      </c>
      <c r="I4" s="21" t="s">
        <v>998</v>
      </c>
      <c r="J4" s="21" t="s">
        <v>296</v>
      </c>
      <c r="K4" s="23">
        <v>732</v>
      </c>
      <c r="L4" s="25"/>
      <c r="M4" s="24" t="s">
        <v>297</v>
      </c>
      <c r="N4" s="3"/>
      <c r="O4" s="7"/>
      <c r="P4" s="7"/>
      <c r="Q4" s="7"/>
    </row>
    <row r="5" spans="1:18" ht="46.5" customHeight="1">
      <c r="A5" s="20">
        <v>3</v>
      </c>
      <c r="B5" s="21" t="s">
        <v>298</v>
      </c>
      <c r="C5" s="21"/>
      <c r="D5" s="21">
        <v>5796</v>
      </c>
      <c r="E5" s="21" t="s">
        <v>715</v>
      </c>
      <c r="F5" s="21" t="s">
        <v>819</v>
      </c>
      <c r="G5" s="22" t="s">
        <v>1381</v>
      </c>
      <c r="H5" s="22" t="s">
        <v>999</v>
      </c>
      <c r="I5" s="21" t="s">
        <v>1000</v>
      </c>
      <c r="J5" s="21" t="s">
        <v>296</v>
      </c>
      <c r="K5" s="23">
        <v>24209.62</v>
      </c>
      <c r="L5" s="23" t="s">
        <v>1001</v>
      </c>
      <c r="M5" s="24" t="s">
        <v>1002</v>
      </c>
      <c r="N5" s="3"/>
      <c r="O5" s="7"/>
      <c r="P5" s="7"/>
      <c r="Q5" s="7"/>
    </row>
    <row r="6" spans="1:18" ht="46.5" customHeight="1">
      <c r="A6" s="20">
        <v>5</v>
      </c>
      <c r="B6" s="21" t="s">
        <v>1370</v>
      </c>
      <c r="C6" s="21" t="s">
        <v>1012</v>
      </c>
      <c r="D6" s="21">
        <v>5894</v>
      </c>
      <c r="E6" s="21" t="s">
        <v>1005</v>
      </c>
      <c r="F6" s="21" t="s">
        <v>819</v>
      </c>
      <c r="G6" s="26" t="s">
        <v>1006</v>
      </c>
      <c r="H6" s="26">
        <v>168</v>
      </c>
      <c r="I6" s="27" t="s">
        <v>1007</v>
      </c>
      <c r="J6" s="21" t="s">
        <v>300</v>
      </c>
      <c r="K6" s="23">
        <v>5167</v>
      </c>
      <c r="L6" s="28">
        <f>1103.6+601.6+14</f>
        <v>1719.1999999999998</v>
      </c>
      <c r="M6" s="24" t="s">
        <v>1008</v>
      </c>
      <c r="N6" s="3"/>
      <c r="O6" s="7"/>
      <c r="P6" s="7"/>
      <c r="Q6" s="7"/>
    </row>
    <row r="7" spans="1:18" ht="46.5" customHeight="1">
      <c r="A7" s="20">
        <v>6</v>
      </c>
      <c r="B7" s="21" t="s">
        <v>1010</v>
      </c>
      <c r="C7" s="21" t="s">
        <v>1013</v>
      </c>
      <c r="D7" s="21">
        <v>5895</v>
      </c>
      <c r="E7" s="21"/>
      <c r="F7" s="21" t="s">
        <v>819</v>
      </c>
      <c r="G7" s="22" t="s">
        <v>1009</v>
      </c>
      <c r="H7" s="22">
        <v>89</v>
      </c>
      <c r="I7" s="21"/>
      <c r="J7" s="21" t="s">
        <v>617</v>
      </c>
      <c r="K7" s="23">
        <v>6352</v>
      </c>
      <c r="L7" s="23" t="s">
        <v>1401</v>
      </c>
      <c r="M7" s="24" t="s">
        <v>618</v>
      </c>
      <c r="N7" s="3"/>
      <c r="O7" s="7"/>
      <c r="P7" s="7"/>
      <c r="Q7" s="7"/>
    </row>
    <row r="8" spans="1:18" ht="46.5" customHeight="1">
      <c r="A8" s="20">
        <v>7</v>
      </c>
      <c r="B8" s="21" t="s">
        <v>1014</v>
      </c>
      <c r="C8" s="21" t="s">
        <v>1274</v>
      </c>
      <c r="D8" s="21">
        <v>5995</v>
      </c>
      <c r="E8" s="21" t="s">
        <v>1016</v>
      </c>
      <c r="F8" s="21" t="s">
        <v>819</v>
      </c>
      <c r="G8" s="26" t="s">
        <v>1240</v>
      </c>
      <c r="H8" s="26">
        <v>161</v>
      </c>
      <c r="I8" s="27" t="s">
        <v>1017</v>
      </c>
      <c r="J8" s="21"/>
      <c r="K8" s="23">
        <v>8044.47</v>
      </c>
      <c r="L8" s="28">
        <f>2495.8+1753.4+24.8+10.3+450</f>
        <v>4734.3000000000011</v>
      </c>
      <c r="M8" s="24" t="s">
        <v>619</v>
      </c>
      <c r="N8" s="3"/>
      <c r="O8" s="7"/>
      <c r="P8" s="7"/>
      <c r="Q8" s="7"/>
    </row>
    <row r="9" spans="1:18" ht="46.5" customHeight="1">
      <c r="A9" s="20">
        <v>8</v>
      </c>
      <c r="B9" s="21" t="s">
        <v>1019</v>
      </c>
      <c r="C9" s="21" t="s">
        <v>1275</v>
      </c>
      <c r="D9" s="21">
        <v>5995</v>
      </c>
      <c r="E9" s="27" t="s">
        <v>1241</v>
      </c>
      <c r="F9" s="27" t="s">
        <v>1018</v>
      </c>
      <c r="G9" s="22">
        <v>59255</v>
      </c>
      <c r="H9" s="22">
        <v>333</v>
      </c>
      <c r="I9" s="21" t="s">
        <v>620</v>
      </c>
      <c r="J9" s="21" t="s">
        <v>227</v>
      </c>
      <c r="K9" s="23">
        <v>7924.39</v>
      </c>
      <c r="L9" s="28">
        <f>1797.5</f>
        <v>1797.5</v>
      </c>
      <c r="M9" s="24" t="s">
        <v>621</v>
      </c>
      <c r="N9" s="3"/>
      <c r="O9" s="7"/>
      <c r="P9" s="7"/>
      <c r="Q9" s="7"/>
    </row>
    <row r="10" spans="1:18" ht="46.5" customHeight="1">
      <c r="A10" s="20">
        <v>9</v>
      </c>
      <c r="B10" s="21" t="s">
        <v>1276</v>
      </c>
      <c r="C10" s="21"/>
      <c r="D10" s="21">
        <v>5595</v>
      </c>
      <c r="E10" s="21" t="s">
        <v>1242</v>
      </c>
      <c r="F10" s="21" t="s">
        <v>819</v>
      </c>
      <c r="G10" s="22">
        <v>11652</v>
      </c>
      <c r="H10" s="22"/>
      <c r="I10" s="21" t="s">
        <v>622</v>
      </c>
      <c r="J10" s="21" t="s">
        <v>623</v>
      </c>
      <c r="K10" s="23">
        <v>5353.79</v>
      </c>
      <c r="L10" s="23">
        <f>1032.37+8.12+602</f>
        <v>1642.4899999999998</v>
      </c>
      <c r="M10" s="24" t="s">
        <v>621</v>
      </c>
      <c r="N10" s="3"/>
      <c r="O10" s="7"/>
      <c r="P10" s="7"/>
      <c r="Q10" s="7"/>
    </row>
    <row r="11" spans="1:18" ht="46.5" customHeight="1">
      <c r="A11" s="20">
        <v>10</v>
      </c>
      <c r="B11" s="21" t="s">
        <v>247</v>
      </c>
      <c r="C11" s="21" t="s">
        <v>248</v>
      </c>
      <c r="D11" s="21">
        <v>5060</v>
      </c>
      <c r="E11" s="21" t="s">
        <v>249</v>
      </c>
      <c r="F11" s="21" t="s">
        <v>819</v>
      </c>
      <c r="G11" s="21" t="s">
        <v>9</v>
      </c>
      <c r="H11" s="21"/>
      <c r="I11" s="21" t="s">
        <v>624</v>
      </c>
      <c r="J11" s="21" t="s">
        <v>625</v>
      </c>
      <c r="K11" s="23">
        <v>883</v>
      </c>
      <c r="L11" s="23">
        <v>277.95</v>
      </c>
      <c r="M11" s="24" t="s">
        <v>621</v>
      </c>
      <c r="N11" s="3"/>
      <c r="O11" s="7"/>
      <c r="P11" s="7"/>
      <c r="Q11" s="7"/>
    </row>
    <row r="12" spans="1:18" ht="46.5" customHeight="1">
      <c r="A12" s="20">
        <v>11</v>
      </c>
      <c r="B12" s="21" t="s">
        <v>250</v>
      </c>
      <c r="C12" s="21" t="s">
        <v>13</v>
      </c>
      <c r="D12" s="21">
        <v>6096</v>
      </c>
      <c r="E12" s="21" t="s">
        <v>925</v>
      </c>
      <c r="F12" s="21" t="s">
        <v>819</v>
      </c>
      <c r="G12" s="22" t="s">
        <v>825</v>
      </c>
      <c r="H12" s="22"/>
      <c r="I12" s="21" t="s">
        <v>626</v>
      </c>
      <c r="J12" s="21" t="s">
        <v>627</v>
      </c>
      <c r="K12" s="23">
        <v>6080</v>
      </c>
      <c r="L12" s="23">
        <f>1613.04+440.07+14.28+1.29</f>
        <v>2068.6800000000003</v>
      </c>
      <c r="M12" s="24" t="s">
        <v>621</v>
      </c>
      <c r="N12" s="3"/>
      <c r="O12" s="7"/>
      <c r="P12" s="7"/>
      <c r="Q12" s="7"/>
    </row>
    <row r="13" spans="1:18" ht="46.5" customHeight="1">
      <c r="A13" s="20">
        <v>12</v>
      </c>
      <c r="B13" s="21" t="s">
        <v>252</v>
      </c>
      <c r="C13" s="21" t="s">
        <v>251</v>
      </c>
      <c r="D13" s="21">
        <v>6299</v>
      </c>
      <c r="E13" s="21" t="s">
        <v>926</v>
      </c>
      <c r="F13" s="21" t="s">
        <v>819</v>
      </c>
      <c r="G13" s="22" t="s">
        <v>802</v>
      </c>
      <c r="H13" s="22"/>
      <c r="I13" s="21" t="s">
        <v>924</v>
      </c>
      <c r="J13" s="21" t="s">
        <v>628</v>
      </c>
      <c r="K13" s="23">
        <v>4712.08</v>
      </c>
      <c r="L13" s="23">
        <f>1902.36+448</f>
        <v>2350.3599999999997</v>
      </c>
      <c r="M13" s="24" t="s">
        <v>629</v>
      </c>
      <c r="N13" s="3"/>
      <c r="O13" s="7"/>
      <c r="P13" s="7"/>
      <c r="Q13" s="7"/>
    </row>
    <row r="14" spans="1:18" ht="46.5" customHeight="1">
      <c r="A14" s="20">
        <v>13</v>
      </c>
      <c r="B14" s="21" t="s">
        <v>253</v>
      </c>
      <c r="C14" s="21" t="s">
        <v>14</v>
      </c>
      <c r="D14" s="21">
        <v>5590</v>
      </c>
      <c r="E14" s="21" t="s">
        <v>928</v>
      </c>
      <c r="F14" s="21" t="s">
        <v>819</v>
      </c>
      <c r="G14" s="22">
        <v>35818</v>
      </c>
      <c r="H14" s="22">
        <v>124</v>
      </c>
      <c r="I14" s="21" t="s">
        <v>927</v>
      </c>
      <c r="J14" s="21" t="s">
        <v>630</v>
      </c>
      <c r="K14" s="23">
        <v>858.5</v>
      </c>
      <c r="L14" s="23">
        <f>460.55+9.75</f>
        <v>470.3</v>
      </c>
      <c r="M14" s="24" t="s">
        <v>631</v>
      </c>
      <c r="N14" s="3"/>
      <c r="O14" s="7"/>
      <c r="P14" s="7"/>
      <c r="Q14" s="7"/>
    </row>
    <row r="15" spans="1:18" ht="46.5" customHeight="1">
      <c r="A15" s="20">
        <v>14</v>
      </c>
      <c r="B15" s="21" t="s">
        <v>803</v>
      </c>
      <c r="C15" s="21" t="s">
        <v>804</v>
      </c>
      <c r="D15" s="21">
        <v>5996</v>
      </c>
      <c r="E15" s="21" t="s">
        <v>929</v>
      </c>
      <c r="F15" s="21" t="s">
        <v>806</v>
      </c>
      <c r="G15" s="22" t="s">
        <v>807</v>
      </c>
      <c r="H15" s="22">
        <v>110</v>
      </c>
      <c r="I15" s="21" t="s">
        <v>632</v>
      </c>
      <c r="J15" s="21" t="s">
        <v>633</v>
      </c>
      <c r="K15" s="23">
        <v>3202.6</v>
      </c>
      <c r="L15" s="23">
        <f>803.4+783.5+28+578+83.2</f>
        <v>2276.1</v>
      </c>
      <c r="M15" s="24" t="s">
        <v>634</v>
      </c>
      <c r="N15" s="3"/>
      <c r="O15" s="7"/>
      <c r="P15" s="7"/>
      <c r="Q15" s="7"/>
    </row>
    <row r="16" spans="1:18" ht="46.5" customHeight="1">
      <c r="A16" s="20">
        <v>15</v>
      </c>
      <c r="B16" s="21" t="s">
        <v>808</v>
      </c>
      <c r="C16" s="21" t="s">
        <v>12</v>
      </c>
      <c r="D16" s="21">
        <v>5596</v>
      </c>
      <c r="E16" s="21" t="s">
        <v>930</v>
      </c>
      <c r="F16" s="21" t="s">
        <v>819</v>
      </c>
      <c r="G16" s="22">
        <v>69486</v>
      </c>
      <c r="H16" s="22">
        <v>221</v>
      </c>
      <c r="I16" s="21" t="s">
        <v>635</v>
      </c>
      <c r="J16" s="21" t="s">
        <v>809</v>
      </c>
      <c r="K16" s="23">
        <v>1512.5</v>
      </c>
      <c r="L16" s="23">
        <f>526.54+32.06</f>
        <v>558.59999999999991</v>
      </c>
      <c r="M16" s="24" t="s">
        <v>810</v>
      </c>
      <c r="N16" s="3"/>
      <c r="O16" s="7"/>
      <c r="P16" s="7"/>
      <c r="Q16" s="7"/>
    </row>
    <row r="17" spans="1:17" ht="46.5" customHeight="1">
      <c r="A17" s="20">
        <v>16</v>
      </c>
      <c r="B17" s="21" t="s">
        <v>811</v>
      </c>
      <c r="C17" s="21" t="s">
        <v>15</v>
      </c>
      <c r="D17" s="21">
        <v>5994</v>
      </c>
      <c r="E17" s="21" t="s">
        <v>932</v>
      </c>
      <c r="F17" s="21" t="s">
        <v>819</v>
      </c>
      <c r="G17" s="22" t="s">
        <v>10</v>
      </c>
      <c r="H17" s="22" t="s">
        <v>812</v>
      </c>
      <c r="I17" s="21" t="s">
        <v>931</v>
      </c>
      <c r="J17" s="21" t="s">
        <v>222</v>
      </c>
      <c r="K17" s="23" t="s">
        <v>813</v>
      </c>
      <c r="L17" s="23">
        <f>864.6+9.3+360.84+214.75</f>
        <v>1449.49</v>
      </c>
      <c r="M17" s="24" t="s">
        <v>637</v>
      </c>
      <c r="N17" s="3"/>
      <c r="O17" s="7"/>
      <c r="P17" s="7"/>
      <c r="Q17" s="7"/>
    </row>
    <row r="18" spans="1:17" ht="46.5" customHeight="1">
      <c r="A18" s="20">
        <v>17</v>
      </c>
      <c r="B18" s="21" t="s">
        <v>814</v>
      </c>
      <c r="C18" s="21" t="s">
        <v>1277</v>
      </c>
      <c r="D18" s="21">
        <v>5902</v>
      </c>
      <c r="E18" s="21" t="s">
        <v>933</v>
      </c>
      <c r="F18" s="21" t="s">
        <v>1526</v>
      </c>
      <c r="G18" s="22" t="s">
        <v>11</v>
      </c>
      <c r="H18" s="22">
        <v>110</v>
      </c>
      <c r="I18" s="21" t="s">
        <v>638</v>
      </c>
      <c r="J18" s="21" t="s">
        <v>345</v>
      </c>
      <c r="K18" s="23">
        <v>2620</v>
      </c>
      <c r="L18" s="23">
        <v>447.18</v>
      </c>
      <c r="M18" s="24" t="s">
        <v>815</v>
      </c>
      <c r="N18" s="3"/>
      <c r="O18" s="7"/>
      <c r="P18" s="7"/>
      <c r="Q18" s="7"/>
    </row>
    <row r="19" spans="1:17" ht="46.5" customHeight="1">
      <c r="A19" s="20">
        <v>18</v>
      </c>
      <c r="B19" s="21" t="s">
        <v>567</v>
      </c>
      <c r="C19" s="21" t="s">
        <v>816</v>
      </c>
      <c r="D19" s="21">
        <v>5996</v>
      </c>
      <c r="E19" s="21" t="s">
        <v>817</v>
      </c>
      <c r="F19" s="21" t="s">
        <v>819</v>
      </c>
      <c r="G19" s="22" t="s">
        <v>818</v>
      </c>
      <c r="H19" s="22">
        <v>220</v>
      </c>
      <c r="I19" s="21" t="s">
        <v>639</v>
      </c>
      <c r="J19" s="21" t="s">
        <v>640</v>
      </c>
      <c r="K19" s="23">
        <v>12459.5</v>
      </c>
      <c r="L19" s="23">
        <f>2365.23+664.02+104.76</f>
        <v>3134.01</v>
      </c>
      <c r="M19" s="24" t="s">
        <v>346</v>
      </c>
      <c r="N19" s="3"/>
      <c r="O19" s="7"/>
      <c r="P19" s="7"/>
      <c r="Q19" s="7"/>
    </row>
    <row r="20" spans="1:17" ht="46.5" customHeight="1">
      <c r="A20" s="20">
        <v>19</v>
      </c>
      <c r="B20" s="21" t="s">
        <v>1243</v>
      </c>
      <c r="C20" s="21" t="s">
        <v>125</v>
      </c>
      <c r="D20" s="21">
        <v>5791</v>
      </c>
      <c r="E20" s="21" t="s">
        <v>347</v>
      </c>
      <c r="F20" s="21" t="s">
        <v>348</v>
      </c>
      <c r="G20" s="21">
        <v>958</v>
      </c>
      <c r="H20" s="21">
        <v>370</v>
      </c>
      <c r="I20" s="21" t="s">
        <v>642</v>
      </c>
      <c r="J20" s="21" t="s">
        <v>643</v>
      </c>
      <c r="K20" s="23">
        <v>5440</v>
      </c>
      <c r="L20" s="23">
        <f>207.73+184.31</f>
        <v>392.03999999999996</v>
      </c>
      <c r="M20" s="24" t="s">
        <v>644</v>
      </c>
      <c r="N20" s="3"/>
      <c r="O20" s="7"/>
      <c r="P20" s="7"/>
      <c r="Q20" s="7"/>
    </row>
    <row r="21" spans="1:17" ht="46.5" customHeight="1">
      <c r="A21" s="20">
        <v>20</v>
      </c>
      <c r="B21" s="21" t="s">
        <v>349</v>
      </c>
      <c r="C21" s="21" t="s">
        <v>1244</v>
      </c>
      <c r="D21" s="21">
        <v>5699</v>
      </c>
      <c r="E21" s="21" t="s">
        <v>350</v>
      </c>
      <c r="F21" s="21" t="s">
        <v>819</v>
      </c>
      <c r="G21" s="21" t="s">
        <v>1532</v>
      </c>
      <c r="H21" s="21" t="s">
        <v>805</v>
      </c>
      <c r="I21" s="21" t="s">
        <v>645</v>
      </c>
      <c r="J21" s="21" t="s">
        <v>646</v>
      </c>
      <c r="K21" s="23">
        <v>5745</v>
      </c>
      <c r="L21" s="23">
        <f>275.55+5.65</f>
        <v>281.2</v>
      </c>
      <c r="M21" s="24" t="s">
        <v>621</v>
      </c>
      <c r="N21" s="3"/>
      <c r="O21" s="7"/>
      <c r="P21" s="7"/>
      <c r="Q21" s="7"/>
    </row>
    <row r="22" spans="1:17" ht="46.5" customHeight="1">
      <c r="A22" s="20">
        <v>21</v>
      </c>
      <c r="B22" s="21" t="s">
        <v>351</v>
      </c>
      <c r="C22" s="21"/>
      <c r="D22" s="21">
        <v>6499</v>
      </c>
      <c r="E22" s="21" t="s">
        <v>352</v>
      </c>
      <c r="F22" s="21" t="s">
        <v>819</v>
      </c>
      <c r="G22" s="22">
        <v>41059</v>
      </c>
      <c r="H22" s="22"/>
      <c r="I22" s="21" t="s">
        <v>353</v>
      </c>
      <c r="J22" s="21" t="s">
        <v>647</v>
      </c>
      <c r="K22" s="23">
        <v>4231</v>
      </c>
      <c r="L22" s="23">
        <f>280.82+5.65+63.14</f>
        <v>349.60999999999996</v>
      </c>
      <c r="M22" s="24" t="s">
        <v>648</v>
      </c>
      <c r="N22" s="3"/>
      <c r="O22" s="7"/>
      <c r="P22" s="7"/>
      <c r="Q22" s="7"/>
    </row>
    <row r="23" spans="1:17" ht="46.5" customHeight="1">
      <c r="A23" s="20">
        <v>22</v>
      </c>
      <c r="B23" s="21" t="s">
        <v>8</v>
      </c>
      <c r="C23" s="21" t="s">
        <v>1538</v>
      </c>
      <c r="D23" s="21">
        <v>5292</v>
      </c>
      <c r="E23" s="21" t="s">
        <v>354</v>
      </c>
      <c r="F23" s="21" t="s">
        <v>819</v>
      </c>
      <c r="G23" s="22">
        <v>11486</v>
      </c>
      <c r="H23" s="22">
        <v>565</v>
      </c>
      <c r="I23" s="21" t="s">
        <v>649</v>
      </c>
      <c r="J23" s="21" t="s">
        <v>650</v>
      </c>
      <c r="K23" s="23">
        <v>1509</v>
      </c>
      <c r="L23" s="23">
        <f>574.32+69.02+2.12+9.55</f>
        <v>655.01</v>
      </c>
      <c r="M23" s="24" t="s">
        <v>522</v>
      </c>
      <c r="N23" s="3"/>
      <c r="O23" s="7"/>
      <c r="P23" s="7"/>
      <c r="Q23" s="7"/>
    </row>
    <row r="24" spans="1:17" ht="46.5" customHeight="1">
      <c r="A24" s="20">
        <v>23</v>
      </c>
      <c r="B24" s="21" t="s">
        <v>355</v>
      </c>
      <c r="C24" s="21" t="s">
        <v>356</v>
      </c>
      <c r="D24" s="21">
        <v>5394</v>
      </c>
      <c r="E24" s="21" t="s">
        <v>357</v>
      </c>
      <c r="F24" s="21" t="s">
        <v>819</v>
      </c>
      <c r="G24" s="22" t="s">
        <v>358</v>
      </c>
      <c r="H24" s="22" t="s">
        <v>1420</v>
      </c>
      <c r="I24" s="21" t="s">
        <v>359</v>
      </c>
      <c r="J24" s="21" t="s">
        <v>523</v>
      </c>
      <c r="K24" s="23">
        <v>4956</v>
      </c>
      <c r="L24" s="23">
        <f>461.24+150.06+611.3+12+2.4</f>
        <v>1237</v>
      </c>
      <c r="M24" s="24" t="s">
        <v>360</v>
      </c>
      <c r="N24" s="3"/>
      <c r="O24" s="7"/>
      <c r="P24" s="7"/>
      <c r="Q24" s="7"/>
    </row>
    <row r="25" spans="1:17" ht="46.5" customHeight="1">
      <c r="A25" s="20">
        <v>24</v>
      </c>
      <c r="B25" s="21" t="s">
        <v>1245</v>
      </c>
      <c r="C25" s="21" t="s">
        <v>1246</v>
      </c>
      <c r="D25" s="21">
        <v>5699</v>
      </c>
      <c r="E25" s="21" t="s">
        <v>1125</v>
      </c>
      <c r="F25" s="21" t="s">
        <v>819</v>
      </c>
      <c r="G25" s="22">
        <v>15022</v>
      </c>
      <c r="H25" s="22">
        <v>457</v>
      </c>
      <c r="I25" s="21" t="s">
        <v>524</v>
      </c>
      <c r="J25" s="21" t="s">
        <v>525</v>
      </c>
      <c r="K25" s="23">
        <v>800.25</v>
      </c>
      <c r="L25" s="23">
        <f>159.75+7.65</f>
        <v>167.4</v>
      </c>
      <c r="M25" s="24" t="s">
        <v>1126</v>
      </c>
      <c r="N25" s="3"/>
      <c r="O25" s="7"/>
      <c r="P25" s="7"/>
      <c r="Q25" s="7"/>
    </row>
    <row r="26" spans="1:17" ht="46.5" customHeight="1">
      <c r="A26" s="20">
        <v>25</v>
      </c>
      <c r="B26" s="21" t="s">
        <v>551</v>
      </c>
      <c r="C26" s="21"/>
      <c r="D26" s="21">
        <v>5288</v>
      </c>
      <c r="E26" s="21" t="s">
        <v>526</v>
      </c>
      <c r="F26" s="21" t="s">
        <v>348</v>
      </c>
      <c r="G26" s="22" t="s">
        <v>651</v>
      </c>
      <c r="H26" s="22" t="s">
        <v>805</v>
      </c>
      <c r="I26" s="21" t="s">
        <v>527</v>
      </c>
      <c r="J26" s="21" t="s">
        <v>528</v>
      </c>
      <c r="K26" s="23" t="s">
        <v>529</v>
      </c>
      <c r="L26" s="25">
        <f>1420.23+345</f>
        <v>1765.23</v>
      </c>
      <c r="M26" s="24" t="s">
        <v>652</v>
      </c>
      <c r="N26" s="3"/>
      <c r="O26" s="7"/>
      <c r="P26" s="7"/>
      <c r="Q26" s="7"/>
    </row>
    <row r="27" spans="1:17" ht="46.5" customHeight="1">
      <c r="A27" s="20">
        <v>26</v>
      </c>
      <c r="B27" s="21" t="s">
        <v>653</v>
      </c>
      <c r="C27" s="21" t="s">
        <v>1247</v>
      </c>
      <c r="D27" s="21">
        <v>6093</v>
      </c>
      <c r="E27" s="21" t="s">
        <v>654</v>
      </c>
      <c r="F27" s="21" t="s">
        <v>819</v>
      </c>
      <c r="G27" s="22">
        <v>66874</v>
      </c>
      <c r="H27" s="22" t="s">
        <v>805</v>
      </c>
      <c r="I27" s="21" t="s">
        <v>655</v>
      </c>
      <c r="J27" s="21" t="s">
        <v>530</v>
      </c>
      <c r="K27" s="23">
        <v>4834.1000000000004</v>
      </c>
      <c r="L27" s="23">
        <f>285.12+285.12+171.08+8.12+600</f>
        <v>1349.44</v>
      </c>
      <c r="M27" s="24" t="s">
        <v>531</v>
      </c>
      <c r="N27" s="3"/>
      <c r="O27" s="7"/>
      <c r="P27" s="7"/>
      <c r="Q27" s="7"/>
    </row>
    <row r="28" spans="1:17" ht="46.5" customHeight="1">
      <c r="A28" s="20">
        <v>27</v>
      </c>
      <c r="B28" s="21" t="s">
        <v>1249</v>
      </c>
      <c r="C28" s="21" t="s">
        <v>1248</v>
      </c>
      <c r="D28" s="21">
        <v>5793</v>
      </c>
      <c r="E28" s="21" t="s">
        <v>656</v>
      </c>
      <c r="F28" s="21" t="s">
        <v>819</v>
      </c>
      <c r="G28" s="22">
        <v>85616</v>
      </c>
      <c r="H28" s="22" t="s">
        <v>805</v>
      </c>
      <c r="I28" s="21" t="s">
        <v>186</v>
      </c>
      <c r="J28" s="21"/>
      <c r="K28" s="23" t="s">
        <v>657</v>
      </c>
      <c r="L28" s="23">
        <f>1355.58+540+514.7</f>
        <v>2410.2799999999997</v>
      </c>
      <c r="M28" s="24" t="s">
        <v>187</v>
      </c>
      <c r="N28" s="3"/>
      <c r="O28" s="7"/>
      <c r="P28" s="7"/>
      <c r="Q28" s="7"/>
    </row>
    <row r="29" spans="1:17" ht="46.5" customHeight="1">
      <c r="A29" s="20">
        <v>28</v>
      </c>
      <c r="B29" s="21" t="s">
        <v>658</v>
      </c>
      <c r="C29" s="21" t="s">
        <v>1250</v>
      </c>
      <c r="D29" s="21">
        <v>5796</v>
      </c>
      <c r="E29" s="21" t="s">
        <v>659</v>
      </c>
      <c r="F29" s="21" t="s">
        <v>819</v>
      </c>
      <c r="G29" s="22">
        <v>67076</v>
      </c>
      <c r="H29" s="22" t="s">
        <v>805</v>
      </c>
      <c r="I29" s="21" t="s">
        <v>188</v>
      </c>
      <c r="J29" s="21" t="s">
        <v>189</v>
      </c>
      <c r="K29" s="23">
        <v>3329.37</v>
      </c>
      <c r="L29" s="23">
        <v>1414.09</v>
      </c>
      <c r="M29" s="24" t="s">
        <v>636</v>
      </c>
      <c r="N29" s="3"/>
      <c r="O29" s="7"/>
      <c r="P29" s="7"/>
      <c r="Q29" s="7"/>
    </row>
    <row r="30" spans="1:17" ht="46.5" customHeight="1">
      <c r="A30" s="20">
        <v>29</v>
      </c>
      <c r="B30" s="21" t="s">
        <v>16</v>
      </c>
      <c r="C30" s="21" t="s">
        <v>17</v>
      </c>
      <c r="D30" s="21">
        <v>6195</v>
      </c>
      <c r="E30" s="21" t="s">
        <v>660</v>
      </c>
      <c r="F30" s="21" t="s">
        <v>819</v>
      </c>
      <c r="G30" s="22" t="s">
        <v>661</v>
      </c>
      <c r="H30" s="22">
        <v>788</v>
      </c>
      <c r="I30" s="21" t="s">
        <v>190</v>
      </c>
      <c r="J30" s="21" t="s">
        <v>397</v>
      </c>
      <c r="K30" s="23">
        <v>13341</v>
      </c>
      <c r="L30" s="23">
        <f>2392+540+707.33</f>
        <v>3639.33</v>
      </c>
      <c r="M30" s="24" t="s">
        <v>191</v>
      </c>
      <c r="N30" s="3"/>
      <c r="O30" s="7"/>
      <c r="P30" s="7"/>
      <c r="Q30" s="7"/>
    </row>
    <row r="31" spans="1:17" ht="46.5" customHeight="1">
      <c r="A31" s="20">
        <v>30</v>
      </c>
      <c r="B31" s="21" t="s">
        <v>113</v>
      </c>
      <c r="C31" s="21" t="s">
        <v>19</v>
      </c>
      <c r="D31" s="21">
        <v>5697</v>
      </c>
      <c r="E31" s="21" t="s">
        <v>662</v>
      </c>
      <c r="F31" s="21" t="s">
        <v>348</v>
      </c>
      <c r="G31" s="22">
        <v>45449</v>
      </c>
      <c r="H31" s="22">
        <v>568</v>
      </c>
      <c r="I31" s="21" t="s">
        <v>192</v>
      </c>
      <c r="J31" s="21"/>
      <c r="K31" s="23">
        <v>6864.72</v>
      </c>
      <c r="L31" s="23">
        <f>370.27+851.59+1221.86+576.43</f>
        <v>3020.15</v>
      </c>
      <c r="M31" s="24" t="s">
        <v>663</v>
      </c>
      <c r="N31" s="3"/>
      <c r="O31" s="7"/>
      <c r="P31" s="7"/>
      <c r="Q31" s="7"/>
    </row>
    <row r="32" spans="1:17" ht="46.5" customHeight="1">
      <c r="A32" s="20">
        <v>31</v>
      </c>
      <c r="B32" s="21" t="s">
        <v>28</v>
      </c>
      <c r="C32" s="21" t="s">
        <v>1539</v>
      </c>
      <c r="D32" s="21">
        <v>5590</v>
      </c>
      <c r="E32" s="21" t="s">
        <v>665</v>
      </c>
      <c r="F32" s="21" t="s">
        <v>819</v>
      </c>
      <c r="G32" s="22">
        <v>36971</v>
      </c>
      <c r="H32" s="22">
        <v>534</v>
      </c>
      <c r="I32" s="21" t="s">
        <v>193</v>
      </c>
      <c r="J32" s="21" t="s">
        <v>194</v>
      </c>
      <c r="K32" s="23">
        <v>1512</v>
      </c>
      <c r="L32" s="23">
        <f>293+121.94</f>
        <v>414.94</v>
      </c>
      <c r="M32" s="24" t="s">
        <v>664</v>
      </c>
      <c r="N32" s="3"/>
      <c r="O32" s="7"/>
      <c r="P32" s="7"/>
      <c r="Q32" s="7"/>
    </row>
    <row r="33" spans="1:17" ht="46.5" customHeight="1">
      <c r="A33" s="20">
        <v>32</v>
      </c>
      <c r="B33" s="21" t="s">
        <v>666</v>
      </c>
      <c r="C33" s="21" t="s">
        <v>667</v>
      </c>
      <c r="D33" s="21">
        <v>5694</v>
      </c>
      <c r="E33" s="21" t="s">
        <v>668</v>
      </c>
      <c r="F33" s="21" t="s">
        <v>819</v>
      </c>
      <c r="G33" s="22" t="s">
        <v>669</v>
      </c>
      <c r="H33" s="22">
        <v>117</v>
      </c>
      <c r="I33" s="21" t="s">
        <v>193</v>
      </c>
      <c r="J33" s="21" t="s">
        <v>195</v>
      </c>
      <c r="K33" s="23">
        <v>487.2</v>
      </c>
      <c r="L33" s="25">
        <f>78.92+56.76+38.25+17.61</f>
        <v>191.54000000000002</v>
      </c>
      <c r="M33" s="24" t="s">
        <v>196</v>
      </c>
      <c r="N33" s="3"/>
      <c r="O33" s="7"/>
      <c r="P33" s="7"/>
      <c r="Q33" s="7"/>
    </row>
    <row r="34" spans="1:17" ht="46.5" customHeight="1">
      <c r="A34" s="20">
        <v>33</v>
      </c>
      <c r="B34" s="21" t="s">
        <v>670</v>
      </c>
      <c r="C34" s="21" t="s">
        <v>29</v>
      </c>
      <c r="D34" s="21">
        <v>5795</v>
      </c>
      <c r="E34" s="21"/>
      <c r="F34" s="21" t="s">
        <v>819</v>
      </c>
      <c r="G34" s="22">
        <v>44</v>
      </c>
      <c r="H34" s="22" t="s">
        <v>805</v>
      </c>
      <c r="I34" s="21" t="s">
        <v>671</v>
      </c>
      <c r="J34" s="21" t="s">
        <v>197</v>
      </c>
      <c r="K34" s="23">
        <v>2838.43</v>
      </c>
      <c r="L34" s="23">
        <v>510.2</v>
      </c>
      <c r="M34" s="24" t="s">
        <v>641</v>
      </c>
      <c r="N34" s="3"/>
      <c r="O34" s="7"/>
      <c r="P34" s="7"/>
      <c r="Q34" s="7"/>
    </row>
    <row r="35" spans="1:17" ht="46.5" customHeight="1">
      <c r="A35" s="20">
        <v>34</v>
      </c>
      <c r="B35" s="21" t="s">
        <v>30</v>
      </c>
      <c r="C35" s="21"/>
      <c r="D35" s="21">
        <v>6094</v>
      </c>
      <c r="E35" s="21" t="s">
        <v>198</v>
      </c>
      <c r="F35" s="21" t="s">
        <v>819</v>
      </c>
      <c r="G35" s="22">
        <v>66874</v>
      </c>
      <c r="H35" s="22" t="s">
        <v>805</v>
      </c>
      <c r="I35" s="21" t="s">
        <v>568</v>
      </c>
      <c r="J35" s="21" t="s">
        <v>530</v>
      </c>
      <c r="K35" s="23">
        <v>702</v>
      </c>
      <c r="L35" s="25">
        <v>535.05999999999995</v>
      </c>
      <c r="M35" s="24" t="s">
        <v>641</v>
      </c>
      <c r="N35" s="3"/>
      <c r="O35" s="7"/>
      <c r="P35" s="7"/>
      <c r="Q35" s="7"/>
    </row>
    <row r="36" spans="1:17" ht="46.5" customHeight="1">
      <c r="A36" s="20">
        <v>35</v>
      </c>
      <c r="B36" s="21" t="s">
        <v>569</v>
      </c>
      <c r="C36" s="21" t="s">
        <v>114</v>
      </c>
      <c r="D36" s="21">
        <v>5697</v>
      </c>
      <c r="E36" s="21" t="s">
        <v>570</v>
      </c>
      <c r="F36" s="21" t="s">
        <v>819</v>
      </c>
      <c r="G36" s="22">
        <v>45450</v>
      </c>
      <c r="H36" s="22">
        <v>568</v>
      </c>
      <c r="I36" s="21" t="s">
        <v>571</v>
      </c>
      <c r="J36" s="21" t="s">
        <v>199</v>
      </c>
      <c r="K36" s="23" t="s">
        <v>572</v>
      </c>
      <c r="L36" s="25">
        <f>383.13+66.3</f>
        <v>449.43</v>
      </c>
      <c r="M36" s="24" t="s">
        <v>641</v>
      </c>
      <c r="N36" s="3"/>
      <c r="O36" s="7"/>
      <c r="P36" s="7"/>
      <c r="Q36" s="7"/>
    </row>
    <row r="37" spans="1:17" ht="46.5" customHeight="1">
      <c r="A37" s="20">
        <v>36</v>
      </c>
      <c r="B37" s="21" t="s">
        <v>116</v>
      </c>
      <c r="C37" s="21"/>
      <c r="D37" s="21">
        <v>5695</v>
      </c>
      <c r="E37" s="21" t="s">
        <v>573</v>
      </c>
      <c r="F37" s="21" t="s">
        <v>819</v>
      </c>
      <c r="G37" s="21" t="s">
        <v>575</v>
      </c>
      <c r="H37" s="21" t="s">
        <v>576</v>
      </c>
      <c r="I37" s="21" t="s">
        <v>200</v>
      </c>
      <c r="J37" s="21" t="s">
        <v>201</v>
      </c>
      <c r="K37" s="23">
        <v>6005</v>
      </c>
      <c r="L37" s="23">
        <f>210.3+256+200</f>
        <v>666.3</v>
      </c>
      <c r="M37" s="24" t="s">
        <v>574</v>
      </c>
      <c r="N37" s="3"/>
      <c r="O37" s="7"/>
      <c r="P37" s="7"/>
      <c r="Q37" s="7"/>
    </row>
    <row r="38" spans="1:17" ht="46.5" customHeight="1">
      <c r="A38" s="20">
        <v>37</v>
      </c>
      <c r="B38" s="21" t="s">
        <v>577</v>
      </c>
      <c r="C38" s="21" t="s">
        <v>117</v>
      </c>
      <c r="D38" s="21">
        <v>5894</v>
      </c>
      <c r="E38" s="21" t="s">
        <v>578</v>
      </c>
      <c r="F38" s="21" t="s">
        <v>819</v>
      </c>
      <c r="G38" s="22" t="s">
        <v>579</v>
      </c>
      <c r="H38" s="22">
        <v>345</v>
      </c>
      <c r="I38" s="21" t="s">
        <v>202</v>
      </c>
      <c r="J38" s="21" t="s">
        <v>203</v>
      </c>
      <c r="K38" s="23">
        <v>1345</v>
      </c>
      <c r="L38" s="23">
        <f>177+14.79</f>
        <v>191.79</v>
      </c>
      <c r="M38" s="24" t="s">
        <v>204</v>
      </c>
      <c r="N38" s="3"/>
      <c r="O38" s="7"/>
      <c r="P38" s="7"/>
      <c r="Q38" s="7"/>
    </row>
    <row r="39" spans="1:17" ht="46.5" customHeight="1">
      <c r="A39" s="20">
        <v>38</v>
      </c>
      <c r="B39" s="21" t="s">
        <v>1314</v>
      </c>
      <c r="C39" s="21" t="s">
        <v>118</v>
      </c>
      <c r="D39" s="21">
        <v>6096</v>
      </c>
      <c r="E39" s="21" t="s">
        <v>1315</v>
      </c>
      <c r="F39" s="21" t="s">
        <v>819</v>
      </c>
      <c r="G39" s="22">
        <v>8692</v>
      </c>
      <c r="H39" s="22" t="s">
        <v>805</v>
      </c>
      <c r="I39" s="21" t="s">
        <v>1316</v>
      </c>
      <c r="J39" s="21" t="s">
        <v>206</v>
      </c>
      <c r="K39" s="23">
        <v>1301.5</v>
      </c>
      <c r="L39" s="23">
        <f>180.35+122.47</f>
        <v>302.82</v>
      </c>
      <c r="M39" s="24" t="s">
        <v>641</v>
      </c>
      <c r="N39" s="3"/>
      <c r="O39" s="7"/>
      <c r="P39" s="7"/>
      <c r="Q39" s="7"/>
    </row>
    <row r="40" spans="1:17" ht="46.5" customHeight="1">
      <c r="A40" s="20">
        <v>39</v>
      </c>
      <c r="B40" s="21" t="s">
        <v>33</v>
      </c>
      <c r="C40" s="21" t="s">
        <v>826</v>
      </c>
      <c r="D40" s="21">
        <v>5995</v>
      </c>
      <c r="E40" s="21" t="s">
        <v>1317</v>
      </c>
      <c r="F40" s="21" t="s">
        <v>828</v>
      </c>
      <c r="G40" s="22" t="s">
        <v>827</v>
      </c>
      <c r="H40" s="22">
        <v>71</v>
      </c>
      <c r="I40" s="21"/>
      <c r="J40" s="21" t="s">
        <v>207</v>
      </c>
      <c r="K40" s="23">
        <v>3489</v>
      </c>
      <c r="L40" s="23">
        <f>211.5+104.76</f>
        <v>316.26</v>
      </c>
      <c r="M40" s="24" t="s">
        <v>208</v>
      </c>
      <c r="N40" s="3"/>
      <c r="O40" s="7"/>
      <c r="P40" s="7"/>
      <c r="Q40" s="7"/>
    </row>
    <row r="41" spans="1:17" ht="46.5" customHeight="1">
      <c r="A41" s="20">
        <v>40</v>
      </c>
      <c r="B41" s="21" t="s">
        <v>1318</v>
      </c>
      <c r="C41" s="21" t="s">
        <v>1319</v>
      </c>
      <c r="D41" s="21">
        <v>5895</v>
      </c>
      <c r="E41" s="21" t="s">
        <v>1320</v>
      </c>
      <c r="F41" s="21" t="s">
        <v>806</v>
      </c>
      <c r="G41" s="22">
        <v>57874</v>
      </c>
      <c r="H41" s="22" t="s">
        <v>805</v>
      </c>
      <c r="I41" s="21"/>
      <c r="J41" s="21" t="s">
        <v>209</v>
      </c>
      <c r="K41" s="23">
        <v>1250</v>
      </c>
      <c r="L41" s="23">
        <v>407.81</v>
      </c>
      <c r="M41" s="24" t="s">
        <v>641</v>
      </c>
      <c r="N41" s="3"/>
      <c r="O41" s="7"/>
      <c r="P41" s="7"/>
      <c r="Q41" s="7"/>
    </row>
    <row r="42" spans="1:17" ht="46.5" customHeight="1">
      <c r="A42" s="20">
        <v>41</v>
      </c>
      <c r="B42" s="21" t="s">
        <v>210</v>
      </c>
      <c r="C42" s="21" t="s">
        <v>18</v>
      </c>
      <c r="D42" s="21">
        <v>6097</v>
      </c>
      <c r="E42" s="21" t="s">
        <v>210</v>
      </c>
      <c r="F42" s="21" t="s">
        <v>819</v>
      </c>
      <c r="G42" s="21" t="s">
        <v>1417</v>
      </c>
      <c r="H42" s="21" t="s">
        <v>1418</v>
      </c>
      <c r="I42" s="21" t="s">
        <v>1419</v>
      </c>
      <c r="J42" s="21" t="s">
        <v>1421</v>
      </c>
      <c r="K42" s="23" t="s">
        <v>1422</v>
      </c>
      <c r="L42" s="25" t="s">
        <v>1423</v>
      </c>
      <c r="M42" s="24" t="s">
        <v>1424</v>
      </c>
      <c r="N42" s="3"/>
      <c r="O42" s="7"/>
      <c r="P42" s="7"/>
      <c r="Q42" s="7"/>
    </row>
    <row r="43" spans="1:17" ht="46.5" customHeight="1">
      <c r="A43" s="20">
        <v>42</v>
      </c>
      <c r="B43" s="21" t="s">
        <v>1323</v>
      </c>
      <c r="C43" s="21" t="s">
        <v>18</v>
      </c>
      <c r="D43" s="21">
        <v>5903</v>
      </c>
      <c r="E43" s="21" t="s">
        <v>1321</v>
      </c>
      <c r="F43" s="21" t="s">
        <v>819</v>
      </c>
      <c r="G43" s="22" t="s">
        <v>1322</v>
      </c>
      <c r="H43" s="22" t="s">
        <v>1324</v>
      </c>
      <c r="I43" s="21" t="s">
        <v>211</v>
      </c>
      <c r="J43" s="21" t="s">
        <v>212</v>
      </c>
      <c r="K43" s="23">
        <v>20000</v>
      </c>
      <c r="L43" s="23">
        <f>66.05+87.95+154+94.06+92.5+1205.16+600</f>
        <v>2299.7200000000003</v>
      </c>
      <c r="M43" s="24" t="s">
        <v>1225</v>
      </c>
      <c r="N43" s="3"/>
      <c r="O43" s="7"/>
      <c r="P43" s="7"/>
      <c r="Q43" s="7"/>
    </row>
    <row r="44" spans="1:17" ht="46.5" customHeight="1">
      <c r="A44" s="20">
        <v>43</v>
      </c>
      <c r="B44" s="21" t="s">
        <v>1226</v>
      </c>
      <c r="C44" s="21" t="s">
        <v>119</v>
      </c>
      <c r="D44" s="21">
        <v>5796</v>
      </c>
      <c r="E44" s="21" t="s">
        <v>1227</v>
      </c>
      <c r="F44" s="21" t="s">
        <v>819</v>
      </c>
      <c r="G44" s="22">
        <v>28740</v>
      </c>
      <c r="H44" s="22" t="s">
        <v>805</v>
      </c>
      <c r="I44" s="21" t="s">
        <v>213</v>
      </c>
      <c r="J44" s="21" t="s">
        <v>189</v>
      </c>
      <c r="K44" s="23">
        <v>964.98</v>
      </c>
      <c r="L44" s="25">
        <f>347.7+271.85</f>
        <v>619.54999999999995</v>
      </c>
      <c r="M44" s="24" t="s">
        <v>641</v>
      </c>
      <c r="N44" s="3"/>
      <c r="O44" s="7"/>
      <c r="P44" s="7"/>
      <c r="Q44" s="7"/>
    </row>
    <row r="45" spans="1:17" ht="46.5" customHeight="1">
      <c r="A45" s="20">
        <v>44</v>
      </c>
      <c r="B45" s="21" t="s">
        <v>532</v>
      </c>
      <c r="C45" s="21" t="s">
        <v>533</v>
      </c>
      <c r="D45" s="21">
        <v>5796</v>
      </c>
      <c r="E45" s="21" t="s">
        <v>534</v>
      </c>
      <c r="F45" s="21" t="s">
        <v>1264</v>
      </c>
      <c r="G45" s="22" t="s">
        <v>829</v>
      </c>
      <c r="H45" s="22">
        <v>920</v>
      </c>
      <c r="I45" s="21" t="s">
        <v>214</v>
      </c>
      <c r="J45" s="21" t="s">
        <v>215</v>
      </c>
      <c r="K45" s="23">
        <v>1001.62</v>
      </c>
      <c r="L45" s="23">
        <v>151.16</v>
      </c>
      <c r="M45" s="24" t="s">
        <v>641</v>
      </c>
      <c r="N45" s="3"/>
      <c r="O45" s="7"/>
      <c r="P45" s="7"/>
      <c r="Q45" s="7"/>
    </row>
    <row r="46" spans="1:17" ht="46.5" customHeight="1">
      <c r="A46" s="20">
        <v>45</v>
      </c>
      <c r="B46" s="21" t="s">
        <v>680</v>
      </c>
      <c r="C46" s="21" t="s">
        <v>120</v>
      </c>
      <c r="D46" s="21">
        <v>6097</v>
      </c>
      <c r="E46" s="21" t="s">
        <v>681</v>
      </c>
      <c r="F46" s="21" t="s">
        <v>819</v>
      </c>
      <c r="G46" s="22" t="s">
        <v>682</v>
      </c>
      <c r="H46" s="22" t="s">
        <v>805</v>
      </c>
      <c r="I46" s="21" t="s">
        <v>216</v>
      </c>
      <c r="J46" s="21" t="s">
        <v>217</v>
      </c>
      <c r="K46" s="23">
        <v>25446.639999999999</v>
      </c>
      <c r="L46" s="23">
        <v>114.87</v>
      </c>
      <c r="M46" s="24" t="s">
        <v>299</v>
      </c>
      <c r="N46" s="3"/>
      <c r="O46" s="7"/>
      <c r="P46" s="7"/>
      <c r="Q46" s="7"/>
    </row>
    <row r="47" spans="1:17" ht="46.5" customHeight="1">
      <c r="A47" s="20">
        <v>46</v>
      </c>
      <c r="B47" s="21" t="s">
        <v>121</v>
      </c>
      <c r="C47" s="21" t="s">
        <v>122</v>
      </c>
      <c r="D47" s="21">
        <v>5794</v>
      </c>
      <c r="E47" s="21" t="s">
        <v>683</v>
      </c>
      <c r="F47" s="21" t="s">
        <v>819</v>
      </c>
      <c r="G47" s="22" t="s">
        <v>684</v>
      </c>
      <c r="H47" s="22">
        <v>233</v>
      </c>
      <c r="I47" s="21" t="s">
        <v>218</v>
      </c>
      <c r="J47" s="21" t="s">
        <v>219</v>
      </c>
      <c r="K47" s="23">
        <v>446</v>
      </c>
      <c r="L47" s="25" t="s">
        <v>805</v>
      </c>
      <c r="M47" s="24" t="s">
        <v>805</v>
      </c>
      <c r="N47" s="3"/>
      <c r="O47" s="7"/>
      <c r="P47" s="7"/>
      <c r="Q47" s="7"/>
    </row>
    <row r="48" spans="1:17" ht="46.5" customHeight="1">
      <c r="A48" s="20">
        <v>47</v>
      </c>
      <c r="B48" s="21" t="s">
        <v>685</v>
      </c>
      <c r="C48" s="21" t="s">
        <v>123</v>
      </c>
      <c r="D48" s="21">
        <v>5393</v>
      </c>
      <c r="E48" s="21" t="s">
        <v>686</v>
      </c>
      <c r="F48" s="21" t="s">
        <v>819</v>
      </c>
      <c r="G48" s="21" t="s">
        <v>1532</v>
      </c>
      <c r="H48" s="21"/>
      <c r="I48" s="21" t="s">
        <v>220</v>
      </c>
      <c r="J48" s="21" t="s">
        <v>523</v>
      </c>
      <c r="K48" s="23">
        <v>2000</v>
      </c>
      <c r="L48" s="23">
        <v>161.27000000000001</v>
      </c>
      <c r="M48" s="24" t="s">
        <v>299</v>
      </c>
      <c r="N48" s="3"/>
      <c r="O48" s="7"/>
      <c r="P48" s="7"/>
      <c r="Q48" s="7"/>
    </row>
    <row r="49" spans="1:17" ht="46.5" customHeight="1">
      <c r="A49" s="20">
        <v>48</v>
      </c>
      <c r="B49" s="21" t="s">
        <v>687</v>
      </c>
      <c r="C49" s="21" t="s">
        <v>831</v>
      </c>
      <c r="D49" s="21">
        <v>5994</v>
      </c>
      <c r="E49" s="21"/>
      <c r="F49" s="21" t="s">
        <v>819</v>
      </c>
      <c r="G49" s="21" t="s">
        <v>830</v>
      </c>
      <c r="H49" s="21"/>
      <c r="I49" s="27" t="s">
        <v>221</v>
      </c>
      <c r="J49" s="21" t="s">
        <v>222</v>
      </c>
      <c r="K49" s="23">
        <v>765.8</v>
      </c>
      <c r="L49" s="23">
        <v>129.1</v>
      </c>
      <c r="M49" s="24" t="s">
        <v>299</v>
      </c>
      <c r="N49" s="3"/>
      <c r="O49" s="7"/>
      <c r="P49" s="7"/>
      <c r="Q49" s="7"/>
    </row>
    <row r="50" spans="1:17" ht="46.5" customHeight="1">
      <c r="A50" s="20">
        <v>49</v>
      </c>
      <c r="B50" s="21" t="s">
        <v>701</v>
      </c>
      <c r="C50" s="21" t="s">
        <v>124</v>
      </c>
      <c r="D50" s="21">
        <v>5794</v>
      </c>
      <c r="E50" s="21" t="s">
        <v>688</v>
      </c>
      <c r="F50" s="21" t="s">
        <v>819</v>
      </c>
      <c r="G50" s="22">
        <v>75638</v>
      </c>
      <c r="H50" s="22" t="s">
        <v>805</v>
      </c>
      <c r="I50" s="21" t="s">
        <v>223</v>
      </c>
      <c r="J50" s="21" t="s">
        <v>197</v>
      </c>
      <c r="K50" s="23">
        <v>1069</v>
      </c>
      <c r="L50" s="23" t="s">
        <v>805</v>
      </c>
      <c r="M50" s="24" t="s">
        <v>299</v>
      </c>
      <c r="N50" s="3"/>
      <c r="O50" s="7"/>
      <c r="P50" s="7"/>
      <c r="Q50" s="7"/>
    </row>
    <row r="51" spans="1:17" ht="46.5" customHeight="1">
      <c r="A51" s="20">
        <v>50</v>
      </c>
      <c r="B51" s="21" t="s">
        <v>691</v>
      </c>
      <c r="C51" s="21" t="s">
        <v>689</v>
      </c>
      <c r="D51" s="21">
        <v>5594</v>
      </c>
      <c r="E51" s="21" t="s">
        <v>690</v>
      </c>
      <c r="F51" s="21" t="s">
        <v>819</v>
      </c>
      <c r="G51" s="21" t="s">
        <v>692</v>
      </c>
      <c r="H51" s="21" t="s">
        <v>805</v>
      </c>
      <c r="I51" s="21" t="s">
        <v>224</v>
      </c>
      <c r="J51" s="21" t="s">
        <v>225</v>
      </c>
      <c r="K51" s="23">
        <v>280</v>
      </c>
      <c r="L51" s="25">
        <f>16.63+117.04</f>
        <v>133.67000000000002</v>
      </c>
      <c r="M51" s="24" t="s">
        <v>299</v>
      </c>
      <c r="N51" s="3"/>
      <c r="O51" s="7"/>
      <c r="P51" s="7"/>
      <c r="Q51" s="7"/>
    </row>
    <row r="52" spans="1:17" ht="46.5" customHeight="1">
      <c r="A52" s="20">
        <v>51</v>
      </c>
      <c r="B52" s="21" t="s">
        <v>702</v>
      </c>
      <c r="C52" s="21" t="s">
        <v>703</v>
      </c>
      <c r="D52" s="21">
        <v>5694</v>
      </c>
      <c r="E52" s="21" t="s">
        <v>693</v>
      </c>
      <c r="F52" s="21" t="s">
        <v>819</v>
      </c>
      <c r="G52" s="22">
        <v>19164</v>
      </c>
      <c r="H52" s="22" t="s">
        <v>805</v>
      </c>
      <c r="I52" s="21" t="s">
        <v>226</v>
      </c>
      <c r="J52" s="21" t="s">
        <v>227</v>
      </c>
      <c r="K52" s="23">
        <v>1000</v>
      </c>
      <c r="L52" s="23">
        <v>114.55</v>
      </c>
      <c r="M52" s="24" t="s">
        <v>905</v>
      </c>
      <c r="N52" s="3"/>
      <c r="O52" s="7"/>
      <c r="P52" s="7"/>
      <c r="Q52" s="7"/>
    </row>
    <row r="53" spans="1:17" ht="46.5" customHeight="1">
      <c r="A53" s="20">
        <v>52</v>
      </c>
      <c r="B53" s="21" t="s">
        <v>906</v>
      </c>
      <c r="C53" s="21" t="s">
        <v>704</v>
      </c>
      <c r="D53" s="21">
        <v>5896</v>
      </c>
      <c r="E53" s="21"/>
      <c r="F53" s="21" t="s">
        <v>907</v>
      </c>
      <c r="G53" s="22" t="s">
        <v>707</v>
      </c>
      <c r="H53" s="22" t="s">
        <v>805</v>
      </c>
      <c r="I53" s="21" t="s">
        <v>907</v>
      </c>
      <c r="J53" s="21"/>
      <c r="K53" s="23">
        <v>1911.25</v>
      </c>
      <c r="L53" s="23">
        <f>394.97+57.1+327.79</f>
        <v>779.86000000000013</v>
      </c>
      <c r="M53" s="24" t="s">
        <v>905</v>
      </c>
      <c r="N53" s="3"/>
      <c r="O53" s="7"/>
      <c r="P53" s="7"/>
      <c r="Q53" s="7"/>
    </row>
    <row r="54" spans="1:17" ht="46.5" customHeight="1">
      <c r="A54" s="20">
        <v>53</v>
      </c>
      <c r="B54" s="21" t="s">
        <v>558</v>
      </c>
      <c r="C54" s="21"/>
      <c r="D54" s="21">
        <v>6097</v>
      </c>
      <c r="E54" s="21" t="s">
        <v>559</v>
      </c>
      <c r="F54" s="21" t="s">
        <v>819</v>
      </c>
      <c r="G54" s="22">
        <v>33980</v>
      </c>
      <c r="H54" s="22" t="s">
        <v>805</v>
      </c>
      <c r="I54" s="21" t="s">
        <v>805</v>
      </c>
      <c r="J54" s="21" t="s">
        <v>560</v>
      </c>
      <c r="K54" s="23">
        <v>1297.51</v>
      </c>
      <c r="L54" s="23">
        <v>102.75</v>
      </c>
      <c r="M54" s="24" t="s">
        <v>299</v>
      </c>
      <c r="N54" s="3"/>
      <c r="O54" s="7"/>
      <c r="P54" s="7"/>
      <c r="Q54" s="7"/>
    </row>
    <row r="55" spans="1:17" ht="46.5" customHeight="1">
      <c r="A55" s="20">
        <v>54</v>
      </c>
      <c r="B55" s="21" t="s">
        <v>562</v>
      </c>
      <c r="C55" s="21"/>
      <c r="D55" s="21">
        <v>5794</v>
      </c>
      <c r="E55" s="21" t="s">
        <v>561</v>
      </c>
      <c r="F55" s="21" t="s">
        <v>819</v>
      </c>
      <c r="G55" s="22">
        <v>79916</v>
      </c>
      <c r="H55" s="22" t="s">
        <v>805</v>
      </c>
      <c r="I55" s="21" t="s">
        <v>908</v>
      </c>
      <c r="J55" s="21" t="s">
        <v>909</v>
      </c>
      <c r="K55" s="23">
        <v>15455.64</v>
      </c>
      <c r="L55" s="23" t="s">
        <v>805</v>
      </c>
      <c r="M55" s="24" t="s">
        <v>905</v>
      </c>
      <c r="N55" s="3"/>
      <c r="O55" s="7"/>
      <c r="P55" s="7"/>
      <c r="Q55" s="7"/>
    </row>
    <row r="56" spans="1:17" ht="46.5" customHeight="1">
      <c r="A56" s="20">
        <v>55</v>
      </c>
      <c r="B56" s="21" t="s">
        <v>1266</v>
      </c>
      <c r="C56" s="21"/>
      <c r="D56" s="21">
        <v>5796</v>
      </c>
      <c r="E56" s="21"/>
      <c r="F56" s="21" t="s">
        <v>819</v>
      </c>
      <c r="G56" s="22">
        <v>3585</v>
      </c>
      <c r="H56" s="22" t="s">
        <v>805</v>
      </c>
      <c r="I56" s="21" t="s">
        <v>805</v>
      </c>
      <c r="J56" s="21" t="s">
        <v>910</v>
      </c>
      <c r="K56" s="23">
        <v>3600</v>
      </c>
      <c r="L56" s="23">
        <v>35.700000000000003</v>
      </c>
      <c r="M56" s="24" t="s">
        <v>911</v>
      </c>
      <c r="N56" s="3"/>
      <c r="O56" s="7"/>
      <c r="P56" s="7"/>
      <c r="Q56" s="7"/>
    </row>
    <row r="57" spans="1:17" ht="46.5" customHeight="1">
      <c r="A57" s="20">
        <v>56</v>
      </c>
      <c r="B57" s="21" t="s">
        <v>1268</v>
      </c>
      <c r="C57" s="21" t="s">
        <v>1267</v>
      </c>
      <c r="D57" s="21">
        <v>5795</v>
      </c>
      <c r="E57" s="21" t="s">
        <v>1269</v>
      </c>
      <c r="F57" s="21" t="s">
        <v>819</v>
      </c>
      <c r="G57" s="26" t="s">
        <v>1270</v>
      </c>
      <c r="H57" s="26" t="s">
        <v>1271</v>
      </c>
      <c r="I57" s="21" t="s">
        <v>1278</v>
      </c>
      <c r="J57" s="27" t="s">
        <v>1279</v>
      </c>
      <c r="K57" s="28">
        <v>17175.150000000001</v>
      </c>
      <c r="L57" s="23">
        <f>736.5+534.7+54+415.8+52.75+782</f>
        <v>2575.75</v>
      </c>
      <c r="M57" s="24" t="s">
        <v>1280</v>
      </c>
      <c r="N57" s="3"/>
      <c r="O57" s="7"/>
      <c r="P57" s="7"/>
      <c r="Q57" s="7"/>
    </row>
    <row r="58" spans="1:17" ht="46.5" customHeight="1">
      <c r="A58" s="20">
        <v>57</v>
      </c>
      <c r="B58" s="21" t="s">
        <v>1282</v>
      </c>
      <c r="C58" s="21" t="s">
        <v>1281</v>
      </c>
      <c r="D58" s="21">
        <v>5895</v>
      </c>
      <c r="E58" s="21" t="s">
        <v>1284</v>
      </c>
      <c r="F58" s="21" t="s">
        <v>819</v>
      </c>
      <c r="G58" s="22">
        <v>61073</v>
      </c>
      <c r="H58" s="22">
        <v>165</v>
      </c>
      <c r="I58" s="21" t="s">
        <v>912</v>
      </c>
      <c r="J58" s="21" t="s">
        <v>913</v>
      </c>
      <c r="K58" s="23">
        <v>9707</v>
      </c>
      <c r="L58" s="23">
        <f>1751.7+1751.7+436.5+60.9+341.2+286.28</f>
        <v>4628.28</v>
      </c>
      <c r="M58" s="24" t="s">
        <v>1283</v>
      </c>
      <c r="N58" s="3"/>
      <c r="O58" s="7"/>
      <c r="P58" s="7"/>
      <c r="Q58" s="7"/>
    </row>
    <row r="59" spans="1:17" ht="46.5" customHeight="1">
      <c r="A59" s="20">
        <v>58</v>
      </c>
      <c r="B59" s="21" t="s">
        <v>1325</v>
      </c>
      <c r="C59" s="21" t="s">
        <v>1326</v>
      </c>
      <c r="D59" s="21">
        <v>5895</v>
      </c>
      <c r="E59" s="21" t="s">
        <v>1327</v>
      </c>
      <c r="F59" s="21" t="s">
        <v>819</v>
      </c>
      <c r="G59" s="22" t="s">
        <v>1328</v>
      </c>
      <c r="H59" s="22">
        <v>50</v>
      </c>
      <c r="I59" s="21"/>
      <c r="J59" s="21" t="s">
        <v>913</v>
      </c>
      <c r="K59" s="23">
        <v>1274.73</v>
      </c>
      <c r="L59" s="23">
        <f>401+18+32.8+183.28</f>
        <v>635.08000000000004</v>
      </c>
      <c r="M59" s="24" t="s">
        <v>914</v>
      </c>
      <c r="N59" s="3"/>
      <c r="O59" s="7"/>
      <c r="P59" s="7"/>
      <c r="Q59" s="7"/>
    </row>
    <row r="60" spans="1:17" ht="46.5" customHeight="1">
      <c r="A60" s="20">
        <v>59</v>
      </c>
      <c r="B60" s="21" t="s">
        <v>1329</v>
      </c>
      <c r="C60" s="21"/>
      <c r="D60" s="21">
        <v>5895</v>
      </c>
      <c r="E60" s="21" t="s">
        <v>1330</v>
      </c>
      <c r="F60" s="21" t="s">
        <v>819</v>
      </c>
      <c r="G60" s="22" t="s">
        <v>50</v>
      </c>
      <c r="H60" s="22">
        <v>2</v>
      </c>
      <c r="I60" s="21"/>
      <c r="J60" s="21" t="s">
        <v>913</v>
      </c>
      <c r="K60" s="23">
        <v>618.29</v>
      </c>
      <c r="L60" s="25">
        <f>130.4+175.15+188.15</f>
        <v>493.70000000000005</v>
      </c>
      <c r="M60" s="24" t="s">
        <v>1331</v>
      </c>
      <c r="N60" s="3"/>
      <c r="O60" s="7"/>
      <c r="P60" s="7"/>
      <c r="Q60" s="7"/>
    </row>
    <row r="61" spans="1:17" ht="46.5" customHeight="1">
      <c r="A61" s="20">
        <v>60</v>
      </c>
      <c r="B61" s="21" t="s">
        <v>51</v>
      </c>
      <c r="C61" s="21"/>
      <c r="D61" s="21">
        <v>6100</v>
      </c>
      <c r="E61" s="21" t="s">
        <v>52</v>
      </c>
      <c r="F61" s="21" t="s">
        <v>819</v>
      </c>
      <c r="G61" s="21" t="s">
        <v>1532</v>
      </c>
      <c r="H61" s="21"/>
      <c r="I61" s="21" t="s">
        <v>915</v>
      </c>
      <c r="J61" s="27" t="s">
        <v>916</v>
      </c>
      <c r="K61" s="28">
        <v>7043</v>
      </c>
      <c r="L61" s="23" t="s">
        <v>805</v>
      </c>
      <c r="M61" s="24"/>
      <c r="N61" s="3"/>
      <c r="O61" s="7"/>
      <c r="P61" s="7"/>
      <c r="Q61" s="7"/>
    </row>
    <row r="62" spans="1:17" ht="46.5" customHeight="1">
      <c r="A62" s="20">
        <v>61</v>
      </c>
      <c r="B62" s="21" t="s">
        <v>54</v>
      </c>
      <c r="C62" s="21" t="s">
        <v>55</v>
      </c>
      <c r="D62" s="21">
        <v>5895</v>
      </c>
      <c r="E62" s="21" t="s">
        <v>56</v>
      </c>
      <c r="F62" s="21" t="s">
        <v>819</v>
      </c>
      <c r="G62" s="21" t="s">
        <v>832</v>
      </c>
      <c r="H62" s="21"/>
      <c r="I62" s="21" t="s">
        <v>917</v>
      </c>
      <c r="J62" s="21" t="s">
        <v>918</v>
      </c>
      <c r="K62" s="23">
        <v>1024.8</v>
      </c>
      <c r="L62" s="23">
        <f>390+150.15</f>
        <v>540.15</v>
      </c>
      <c r="M62" s="24" t="s">
        <v>57</v>
      </c>
      <c r="N62" s="3"/>
      <c r="O62" s="7"/>
      <c r="P62" s="7"/>
      <c r="Q62" s="7"/>
    </row>
    <row r="63" spans="1:17" ht="46.5" customHeight="1">
      <c r="A63" s="20">
        <v>62</v>
      </c>
      <c r="B63" s="21" t="s">
        <v>58</v>
      </c>
      <c r="C63" s="21" t="s">
        <v>59</v>
      </c>
      <c r="D63" s="21">
        <v>5895</v>
      </c>
      <c r="E63" s="21"/>
      <c r="F63" s="21" t="s">
        <v>819</v>
      </c>
      <c r="G63" s="22">
        <v>31053</v>
      </c>
      <c r="H63" s="22"/>
      <c r="I63" s="21"/>
      <c r="J63" s="21" t="s">
        <v>913</v>
      </c>
      <c r="K63" s="23">
        <v>21450</v>
      </c>
      <c r="L63" s="23">
        <v>2574</v>
      </c>
      <c r="M63" s="24" t="s">
        <v>919</v>
      </c>
      <c r="N63" s="3"/>
      <c r="O63" s="7"/>
      <c r="P63" s="7"/>
      <c r="Q63" s="7"/>
    </row>
    <row r="64" spans="1:17" ht="46.5" customHeight="1">
      <c r="A64" s="20">
        <v>63</v>
      </c>
      <c r="B64" s="21" t="s">
        <v>705</v>
      </c>
      <c r="C64" s="21" t="s">
        <v>60</v>
      </c>
      <c r="D64" s="21">
        <v>5995</v>
      </c>
      <c r="E64" s="21" t="s">
        <v>920</v>
      </c>
      <c r="F64" s="21" t="s">
        <v>819</v>
      </c>
      <c r="G64" s="22" t="s">
        <v>61</v>
      </c>
      <c r="H64" s="22">
        <v>319</v>
      </c>
      <c r="I64" s="21" t="s">
        <v>921</v>
      </c>
      <c r="J64" s="27" t="s">
        <v>922</v>
      </c>
      <c r="K64" s="28">
        <v>5947</v>
      </c>
      <c r="L64" s="23">
        <v>277.35000000000002</v>
      </c>
      <c r="M64" s="24" t="s">
        <v>923</v>
      </c>
      <c r="N64" s="3"/>
      <c r="O64" s="7"/>
      <c r="P64" s="7"/>
      <c r="Q64" s="7"/>
    </row>
    <row r="65" spans="1:17" ht="46.5" customHeight="1">
      <c r="A65" s="20">
        <v>64</v>
      </c>
      <c r="B65" s="21" t="s">
        <v>63</v>
      </c>
      <c r="C65" s="21" t="s">
        <v>64</v>
      </c>
      <c r="D65" s="21">
        <v>5697</v>
      </c>
      <c r="E65" s="21" t="s">
        <v>81</v>
      </c>
      <c r="F65" s="21" t="s">
        <v>819</v>
      </c>
      <c r="G65" s="22">
        <v>55167</v>
      </c>
      <c r="H65" s="22">
        <v>292</v>
      </c>
      <c r="I65" s="21" t="s">
        <v>82</v>
      </c>
      <c r="J65" s="27" t="s">
        <v>934</v>
      </c>
      <c r="K65" s="23">
        <v>130528.53</v>
      </c>
      <c r="L65" s="23"/>
      <c r="M65" s="24" t="s">
        <v>935</v>
      </c>
      <c r="N65" s="3"/>
      <c r="O65" s="7"/>
      <c r="P65" s="7"/>
      <c r="Q65" s="7"/>
    </row>
    <row r="66" spans="1:17" ht="46.5" customHeight="1">
      <c r="A66" s="20">
        <v>65</v>
      </c>
      <c r="B66" s="21" t="s">
        <v>34</v>
      </c>
      <c r="C66" s="21" t="s">
        <v>65</v>
      </c>
      <c r="D66" s="21">
        <v>5894</v>
      </c>
      <c r="E66" s="21" t="s">
        <v>936</v>
      </c>
      <c r="F66" s="21" t="s">
        <v>819</v>
      </c>
      <c r="G66" s="22" t="s">
        <v>83</v>
      </c>
      <c r="H66" s="22" t="s">
        <v>84</v>
      </c>
      <c r="I66" s="27" t="s">
        <v>85</v>
      </c>
      <c r="J66" s="21" t="s">
        <v>937</v>
      </c>
      <c r="K66" s="23">
        <v>6313.67</v>
      </c>
      <c r="L66" s="23">
        <f>1113.97+29.16+146.17+33.8+33.8+36.96+408.87+151.7+85.94</f>
        <v>2040.3700000000001</v>
      </c>
      <c r="M66" s="24" t="s">
        <v>938</v>
      </c>
      <c r="N66" s="3"/>
      <c r="O66" s="7"/>
      <c r="P66" s="7"/>
      <c r="Q66" s="7"/>
    </row>
    <row r="67" spans="1:17" ht="46.5" customHeight="1">
      <c r="A67" s="20">
        <v>66</v>
      </c>
      <c r="B67" s="21" t="s">
        <v>1580</v>
      </c>
      <c r="C67" s="21"/>
      <c r="D67" s="21">
        <v>5997</v>
      </c>
      <c r="E67" s="21" t="s">
        <v>86</v>
      </c>
      <c r="F67" s="21" t="s">
        <v>819</v>
      </c>
      <c r="G67" s="22">
        <v>84503</v>
      </c>
      <c r="H67" s="22" t="s">
        <v>127</v>
      </c>
      <c r="I67" s="21" t="s">
        <v>939</v>
      </c>
      <c r="J67" s="21"/>
      <c r="K67" s="23">
        <v>20549.75</v>
      </c>
      <c r="L67" s="23">
        <f>144.78+12.46+61.38+133.44+624.11+271.22+100+989.63+2.28</f>
        <v>2339.3000000000002</v>
      </c>
      <c r="M67" s="24" t="s">
        <v>128</v>
      </c>
      <c r="N67" s="3"/>
      <c r="O67" s="7"/>
      <c r="P67" s="7"/>
      <c r="Q67" s="7"/>
    </row>
    <row r="68" spans="1:17" ht="46.5" customHeight="1">
      <c r="A68" s="20">
        <v>67</v>
      </c>
      <c r="B68" s="21" t="s">
        <v>129</v>
      </c>
      <c r="C68" s="21" t="s">
        <v>130</v>
      </c>
      <c r="D68" s="21">
        <v>6197</v>
      </c>
      <c r="E68" s="21" t="s">
        <v>131</v>
      </c>
      <c r="F68" s="21" t="s">
        <v>819</v>
      </c>
      <c r="G68" s="22" t="s">
        <v>132</v>
      </c>
      <c r="H68" s="22">
        <v>285</v>
      </c>
      <c r="I68" s="21" t="s">
        <v>940</v>
      </c>
      <c r="J68" s="21"/>
      <c r="K68" s="23">
        <v>114100</v>
      </c>
      <c r="L68" s="23">
        <f>72.6+85.9+44+109.03+55.61</f>
        <v>367.14</v>
      </c>
      <c r="M68" s="29" t="s">
        <v>941</v>
      </c>
      <c r="N68" s="3"/>
      <c r="O68" s="7"/>
      <c r="P68" s="7"/>
      <c r="Q68" s="7"/>
    </row>
    <row r="69" spans="1:17" ht="46.5" customHeight="1">
      <c r="A69" s="20">
        <v>68</v>
      </c>
      <c r="B69" s="21" t="s">
        <v>133</v>
      </c>
      <c r="C69" s="21" t="s">
        <v>66</v>
      </c>
      <c r="D69" s="21">
        <v>5795</v>
      </c>
      <c r="E69" s="21" t="s">
        <v>136</v>
      </c>
      <c r="F69" s="21" t="s">
        <v>819</v>
      </c>
      <c r="G69" s="22" t="s">
        <v>135</v>
      </c>
      <c r="H69" s="22" t="s">
        <v>134</v>
      </c>
      <c r="I69" s="21" t="s">
        <v>942</v>
      </c>
      <c r="J69" s="27" t="s">
        <v>943</v>
      </c>
      <c r="K69" s="28">
        <v>1168</v>
      </c>
      <c r="L69" s="23">
        <f>234.45+303.2</f>
        <v>537.65</v>
      </c>
      <c r="M69" s="24" t="s">
        <v>944</v>
      </c>
      <c r="N69" s="3"/>
      <c r="O69" s="7"/>
      <c r="P69" s="7"/>
      <c r="Q69" s="7"/>
    </row>
    <row r="70" spans="1:17" ht="46.5" customHeight="1">
      <c r="A70" s="20">
        <v>70</v>
      </c>
      <c r="B70" s="21" t="s">
        <v>139</v>
      </c>
      <c r="C70" s="21" t="s">
        <v>67</v>
      </c>
      <c r="D70" s="21">
        <v>5794</v>
      </c>
      <c r="E70" s="27" t="s">
        <v>945</v>
      </c>
      <c r="F70" s="27" t="s">
        <v>819</v>
      </c>
      <c r="G70" s="26" t="s">
        <v>137</v>
      </c>
      <c r="H70" s="26" t="s">
        <v>68</v>
      </c>
      <c r="I70" s="27" t="s">
        <v>946</v>
      </c>
      <c r="J70" s="21"/>
      <c r="K70" s="23">
        <v>130872</v>
      </c>
      <c r="L70" s="28">
        <f>444.25+723.45+218.65+303.65+970.35+76.3+81.1+97.35+84.85+37.65+360+42.6</f>
        <v>3440.2</v>
      </c>
      <c r="M70" s="24" t="s">
        <v>138</v>
      </c>
      <c r="N70" s="3"/>
      <c r="O70" s="7"/>
      <c r="P70" s="7"/>
      <c r="Q70" s="7"/>
    </row>
    <row r="71" spans="1:17" ht="46.5" customHeight="1">
      <c r="A71" s="20">
        <v>71</v>
      </c>
      <c r="B71" s="21" t="s">
        <v>141</v>
      </c>
      <c r="C71" s="21" t="s">
        <v>69</v>
      </c>
      <c r="D71" s="21">
        <v>5996</v>
      </c>
      <c r="E71" s="21"/>
      <c r="F71" s="21" t="s">
        <v>819</v>
      </c>
      <c r="G71" s="22" t="s">
        <v>140</v>
      </c>
      <c r="H71" s="22">
        <v>3</v>
      </c>
      <c r="I71" s="21"/>
      <c r="J71" s="21"/>
      <c r="K71" s="23">
        <v>2900</v>
      </c>
      <c r="L71" s="23" t="s">
        <v>805</v>
      </c>
      <c r="M71" s="24" t="s">
        <v>805</v>
      </c>
      <c r="N71" s="3"/>
      <c r="O71" s="7"/>
      <c r="P71" s="7"/>
      <c r="Q71" s="7"/>
    </row>
    <row r="72" spans="1:17" ht="46.5" customHeight="1">
      <c r="A72" s="20">
        <v>72</v>
      </c>
      <c r="B72" s="21" t="s">
        <v>71</v>
      </c>
      <c r="C72" s="21" t="s">
        <v>70</v>
      </c>
      <c r="D72" s="21">
        <v>5796</v>
      </c>
      <c r="E72" s="21" t="s">
        <v>947</v>
      </c>
      <c r="F72" s="21" t="s">
        <v>819</v>
      </c>
      <c r="G72" s="22" t="s">
        <v>833</v>
      </c>
      <c r="H72" s="22">
        <v>567</v>
      </c>
      <c r="I72" s="21" t="s">
        <v>948</v>
      </c>
      <c r="J72" s="21" t="s">
        <v>142</v>
      </c>
      <c r="K72" s="23">
        <v>548.4</v>
      </c>
      <c r="L72" s="25">
        <v>208.25</v>
      </c>
      <c r="M72" s="24" t="s">
        <v>949</v>
      </c>
      <c r="N72" s="3"/>
      <c r="O72" s="7"/>
      <c r="P72" s="7"/>
      <c r="Q72" s="7"/>
    </row>
    <row r="73" spans="1:17" ht="46.5" customHeight="1">
      <c r="A73" s="20">
        <v>73</v>
      </c>
      <c r="B73" s="21" t="s">
        <v>72</v>
      </c>
      <c r="C73" s="21"/>
      <c r="D73" s="21">
        <v>5895</v>
      </c>
      <c r="E73" s="21" t="s">
        <v>143</v>
      </c>
      <c r="F73" s="21" t="s">
        <v>819</v>
      </c>
      <c r="G73" s="22" t="s">
        <v>144</v>
      </c>
      <c r="H73" s="22" t="s">
        <v>145</v>
      </c>
      <c r="I73" s="21" t="s">
        <v>950</v>
      </c>
      <c r="J73" s="21" t="s">
        <v>913</v>
      </c>
      <c r="K73" s="23">
        <v>2134.14</v>
      </c>
      <c r="L73" s="28">
        <f>478.58+485.25+644.2+217.25</f>
        <v>1825.28</v>
      </c>
      <c r="M73" s="29" t="s">
        <v>73</v>
      </c>
      <c r="N73" s="3"/>
      <c r="O73" s="7"/>
      <c r="P73" s="7"/>
      <c r="Q73" s="7"/>
    </row>
    <row r="74" spans="1:17" ht="46.5" customHeight="1">
      <c r="A74" s="20">
        <v>74</v>
      </c>
      <c r="B74" s="21" t="s">
        <v>146</v>
      </c>
      <c r="C74" s="21" t="s">
        <v>74</v>
      </c>
      <c r="D74" s="21">
        <v>5994</v>
      </c>
      <c r="E74" s="21" t="s">
        <v>952</v>
      </c>
      <c r="F74" s="21" t="s">
        <v>348</v>
      </c>
      <c r="G74" s="22">
        <v>17621</v>
      </c>
      <c r="H74" s="22">
        <v>472</v>
      </c>
      <c r="I74" s="21"/>
      <c r="J74" s="21" t="s">
        <v>953</v>
      </c>
      <c r="K74" s="23" t="s">
        <v>1535</v>
      </c>
      <c r="L74" s="23">
        <v>2880.6</v>
      </c>
      <c r="M74" s="24" t="s">
        <v>954</v>
      </c>
      <c r="N74" s="4"/>
      <c r="O74" s="7"/>
      <c r="P74" s="7"/>
      <c r="Q74" s="7"/>
    </row>
    <row r="75" spans="1:17" ht="46.5" customHeight="1">
      <c r="A75" s="20">
        <v>75</v>
      </c>
      <c r="B75" s="21" t="s">
        <v>955</v>
      </c>
      <c r="C75" s="21"/>
      <c r="D75" s="21"/>
      <c r="E75" s="21" t="s">
        <v>956</v>
      </c>
      <c r="F75" s="21" t="s">
        <v>819</v>
      </c>
      <c r="G75" s="22" t="s">
        <v>147</v>
      </c>
      <c r="H75" s="22">
        <v>735</v>
      </c>
      <c r="I75" s="21"/>
      <c r="J75" s="21"/>
      <c r="K75" s="23" t="s">
        <v>148</v>
      </c>
      <c r="L75" s="25">
        <f>144.31+83.3</f>
        <v>227.61</v>
      </c>
      <c r="M75" s="24" t="s">
        <v>957</v>
      </c>
      <c r="N75" s="3"/>
      <c r="O75" s="7"/>
      <c r="P75" s="7"/>
      <c r="Q75" s="7"/>
    </row>
    <row r="76" spans="1:17" ht="46.5" customHeight="1">
      <c r="A76" s="20">
        <v>76</v>
      </c>
      <c r="B76" s="21" t="s">
        <v>958</v>
      </c>
      <c r="C76" s="21"/>
      <c r="D76" s="21">
        <v>5599</v>
      </c>
      <c r="E76" s="21" t="s">
        <v>959</v>
      </c>
      <c r="F76" s="21" t="s">
        <v>819</v>
      </c>
      <c r="G76" s="22">
        <v>88195</v>
      </c>
      <c r="H76" s="22"/>
      <c r="I76" s="21" t="s">
        <v>960</v>
      </c>
      <c r="J76" s="21"/>
      <c r="K76" s="23">
        <v>64301</v>
      </c>
      <c r="L76" s="23">
        <v>10.26</v>
      </c>
      <c r="M76" s="24" t="s">
        <v>961</v>
      </c>
      <c r="N76" s="3"/>
      <c r="O76" s="7"/>
      <c r="P76" s="7"/>
      <c r="Q76" s="7"/>
    </row>
    <row r="77" spans="1:17" ht="46.5" customHeight="1">
      <c r="A77" s="20">
        <v>77</v>
      </c>
      <c r="B77" s="21" t="s">
        <v>149</v>
      </c>
      <c r="C77" s="21" t="s">
        <v>75</v>
      </c>
      <c r="D77" s="21">
        <v>6497</v>
      </c>
      <c r="E77" s="21" t="s">
        <v>150</v>
      </c>
      <c r="F77" s="21" t="s">
        <v>834</v>
      </c>
      <c r="G77" s="21" t="s">
        <v>1531</v>
      </c>
      <c r="H77" s="21"/>
      <c r="I77" s="21" t="s">
        <v>962</v>
      </c>
      <c r="J77" s="21" t="s">
        <v>151</v>
      </c>
      <c r="K77" s="23">
        <v>196397.44</v>
      </c>
      <c r="L77" s="23"/>
      <c r="M77" s="24"/>
      <c r="N77" s="3"/>
      <c r="O77" s="7"/>
      <c r="P77" s="7"/>
      <c r="Q77" s="7"/>
    </row>
    <row r="78" spans="1:17" ht="46.5" customHeight="1">
      <c r="A78" s="20">
        <v>78</v>
      </c>
      <c r="B78" s="21" t="s">
        <v>77</v>
      </c>
      <c r="C78" s="21" t="s">
        <v>76</v>
      </c>
      <c r="D78" s="21">
        <v>5794</v>
      </c>
      <c r="E78" s="21" t="s">
        <v>152</v>
      </c>
      <c r="F78" s="21" t="s">
        <v>348</v>
      </c>
      <c r="G78" s="22">
        <v>42048</v>
      </c>
      <c r="H78" s="22">
        <v>550</v>
      </c>
      <c r="I78" s="21" t="s">
        <v>964</v>
      </c>
      <c r="J78" s="21" t="s">
        <v>965</v>
      </c>
      <c r="K78" s="23">
        <v>4548.95</v>
      </c>
      <c r="L78" s="23">
        <f>771.69+936.06+37.41+15.82+105.98</f>
        <v>1866.96</v>
      </c>
      <c r="M78" s="24" t="s">
        <v>966</v>
      </c>
      <c r="N78" s="3"/>
      <c r="O78" s="7"/>
      <c r="P78" s="7"/>
      <c r="Q78" s="7"/>
    </row>
    <row r="79" spans="1:17" ht="46.5" customHeight="1">
      <c r="A79" s="20">
        <v>79</v>
      </c>
      <c r="B79" s="21" t="s">
        <v>153</v>
      </c>
      <c r="C79" s="21"/>
      <c r="D79" s="21">
        <v>5896</v>
      </c>
      <c r="E79" s="21" t="s">
        <v>154</v>
      </c>
      <c r="F79" s="21" t="s">
        <v>819</v>
      </c>
      <c r="G79" s="22" t="s">
        <v>155</v>
      </c>
      <c r="H79" s="22"/>
      <c r="I79" s="21" t="s">
        <v>967</v>
      </c>
      <c r="J79" s="21" t="s">
        <v>633</v>
      </c>
      <c r="K79" s="23">
        <v>5420</v>
      </c>
      <c r="L79" s="23">
        <v>1433.75</v>
      </c>
      <c r="M79" s="24" t="s">
        <v>968</v>
      </c>
      <c r="N79" s="3"/>
      <c r="O79" s="7"/>
      <c r="P79" s="7"/>
      <c r="Q79" s="7"/>
    </row>
    <row r="80" spans="1:17" ht="46.5" customHeight="1">
      <c r="A80" s="20">
        <v>80</v>
      </c>
      <c r="B80" s="21" t="s">
        <v>969</v>
      </c>
      <c r="C80" s="21"/>
      <c r="D80" s="21">
        <v>6097</v>
      </c>
      <c r="E80" s="21" t="s">
        <v>156</v>
      </c>
      <c r="F80" s="21" t="s">
        <v>819</v>
      </c>
      <c r="G80" s="22" t="s">
        <v>157</v>
      </c>
      <c r="H80" s="22"/>
      <c r="I80" s="21"/>
      <c r="J80" s="21" t="s">
        <v>970</v>
      </c>
      <c r="K80" s="23">
        <v>2372.6</v>
      </c>
      <c r="L80" s="23"/>
      <c r="M80" s="24"/>
      <c r="N80" s="4"/>
      <c r="O80" s="7"/>
      <c r="P80" s="7"/>
      <c r="Q80" s="7"/>
    </row>
    <row r="81" spans="1:17" ht="46.5" customHeight="1">
      <c r="A81" s="20">
        <v>81</v>
      </c>
      <c r="B81" s="21" t="s">
        <v>78</v>
      </c>
      <c r="C81" s="21"/>
      <c r="D81" s="21">
        <v>5595</v>
      </c>
      <c r="E81" s="21" t="s">
        <v>158</v>
      </c>
      <c r="F81" s="21" t="s">
        <v>819</v>
      </c>
      <c r="G81" s="22" t="s">
        <v>159</v>
      </c>
      <c r="H81" s="22"/>
      <c r="I81" s="27" t="s">
        <v>160</v>
      </c>
      <c r="J81" s="21" t="s">
        <v>972</v>
      </c>
      <c r="K81" s="23">
        <v>13503.64</v>
      </c>
      <c r="L81" s="23">
        <f>157.58+669.5</f>
        <v>827.08</v>
      </c>
      <c r="M81" s="24" t="s">
        <v>161</v>
      </c>
      <c r="N81" s="3"/>
      <c r="O81" s="7"/>
      <c r="P81" s="7"/>
      <c r="Q81" s="7"/>
    </row>
    <row r="82" spans="1:17" ht="46.5" customHeight="1">
      <c r="A82" s="20">
        <v>82</v>
      </c>
      <c r="B82" s="21" t="s">
        <v>162</v>
      </c>
      <c r="C82" s="21"/>
      <c r="D82" s="21">
        <v>6094</v>
      </c>
      <c r="E82" s="21" t="s">
        <v>971</v>
      </c>
      <c r="F82" s="21" t="s">
        <v>819</v>
      </c>
      <c r="G82" s="22" t="s">
        <v>835</v>
      </c>
      <c r="H82" s="22">
        <v>35</v>
      </c>
      <c r="I82" s="21"/>
      <c r="J82" s="21" t="s">
        <v>222</v>
      </c>
      <c r="K82" s="23">
        <v>13440</v>
      </c>
      <c r="L82" s="23">
        <v>157.58000000000001</v>
      </c>
      <c r="M82" s="24" t="s">
        <v>163</v>
      </c>
      <c r="N82" s="3"/>
      <c r="O82" s="7"/>
      <c r="P82" s="7"/>
      <c r="Q82" s="7"/>
    </row>
    <row r="83" spans="1:17" ht="46.5" customHeight="1">
      <c r="A83" s="20">
        <v>83</v>
      </c>
      <c r="B83" s="21" t="s">
        <v>164</v>
      </c>
      <c r="C83" s="21" t="s">
        <v>1559</v>
      </c>
      <c r="D83" s="21">
        <v>5896</v>
      </c>
      <c r="E83" s="27" t="s">
        <v>165</v>
      </c>
      <c r="F83" s="27" t="s">
        <v>819</v>
      </c>
      <c r="G83" s="26" t="s">
        <v>166</v>
      </c>
      <c r="H83" s="26" t="s">
        <v>167</v>
      </c>
      <c r="I83" s="27" t="s">
        <v>973</v>
      </c>
      <c r="J83" s="27" t="s">
        <v>974</v>
      </c>
      <c r="K83" s="28">
        <v>1200</v>
      </c>
      <c r="L83" s="28">
        <v>613.67999999999995</v>
      </c>
      <c r="M83" s="24" t="s">
        <v>975</v>
      </c>
      <c r="N83" s="3"/>
      <c r="O83" s="7"/>
      <c r="P83" s="7"/>
      <c r="Q83" s="7"/>
    </row>
    <row r="84" spans="1:17" ht="46.5" customHeight="1">
      <c r="A84" s="20">
        <v>84</v>
      </c>
      <c r="B84" s="21" t="s">
        <v>168</v>
      </c>
      <c r="C84" s="21"/>
      <c r="D84" s="21">
        <v>5595</v>
      </c>
      <c r="E84" s="21" t="s">
        <v>976</v>
      </c>
      <c r="F84" s="21" t="s">
        <v>819</v>
      </c>
      <c r="G84" s="22">
        <v>92606</v>
      </c>
      <c r="H84" s="22">
        <v>819</v>
      </c>
      <c r="I84" s="21" t="s">
        <v>977</v>
      </c>
      <c r="J84" s="21" t="s">
        <v>169</v>
      </c>
      <c r="K84" s="23">
        <v>2240</v>
      </c>
      <c r="L84" s="23"/>
      <c r="M84" s="24"/>
      <c r="N84" s="3"/>
      <c r="O84" s="7"/>
      <c r="P84" s="7"/>
      <c r="Q84" s="7"/>
    </row>
    <row r="85" spans="1:17" ht="46.5" customHeight="1">
      <c r="A85" s="20">
        <v>85</v>
      </c>
      <c r="B85" s="21" t="s">
        <v>170</v>
      </c>
      <c r="C85" s="21" t="s">
        <v>79</v>
      </c>
      <c r="D85" s="21">
        <v>5994</v>
      </c>
      <c r="E85" s="21" t="s">
        <v>171</v>
      </c>
      <c r="F85" s="21" t="s">
        <v>819</v>
      </c>
      <c r="G85" s="22">
        <v>17622</v>
      </c>
      <c r="H85" s="22" t="s">
        <v>172</v>
      </c>
      <c r="I85" s="21" t="s">
        <v>978</v>
      </c>
      <c r="J85" s="21" t="s">
        <v>953</v>
      </c>
      <c r="K85" s="23">
        <v>1584.45</v>
      </c>
      <c r="L85" s="23"/>
      <c r="M85" s="24" t="s">
        <v>979</v>
      </c>
      <c r="N85" s="3"/>
      <c r="O85" s="7"/>
      <c r="P85" s="7"/>
      <c r="Q85" s="7"/>
    </row>
    <row r="86" spans="1:17" ht="46.5" customHeight="1">
      <c r="A86" s="20">
        <v>86</v>
      </c>
      <c r="B86" s="21" t="s">
        <v>175</v>
      </c>
      <c r="C86" s="21"/>
      <c r="D86" s="21">
        <v>5595</v>
      </c>
      <c r="E86" s="21" t="s">
        <v>173</v>
      </c>
      <c r="F86" s="21" t="s">
        <v>819</v>
      </c>
      <c r="G86" s="22" t="s">
        <v>174</v>
      </c>
      <c r="H86" s="22">
        <v>590</v>
      </c>
      <c r="I86" s="21" t="s">
        <v>980</v>
      </c>
      <c r="J86" s="21" t="s">
        <v>195</v>
      </c>
      <c r="K86" s="23">
        <v>1935.7</v>
      </c>
      <c r="L86" s="23"/>
      <c r="M86" s="24" t="s">
        <v>981</v>
      </c>
      <c r="N86" s="3"/>
      <c r="O86" s="7"/>
      <c r="P86" s="7"/>
      <c r="Q86" s="7"/>
    </row>
    <row r="87" spans="1:17" ht="46.5" customHeight="1">
      <c r="A87" s="20">
        <v>87</v>
      </c>
      <c r="B87" s="21" t="s">
        <v>126</v>
      </c>
      <c r="C87" s="21" t="s">
        <v>62</v>
      </c>
      <c r="D87" s="21">
        <v>6194</v>
      </c>
      <c r="E87" s="21"/>
      <c r="F87" s="21" t="s">
        <v>819</v>
      </c>
      <c r="G87" s="21" t="s">
        <v>836</v>
      </c>
      <c r="H87" s="21"/>
      <c r="I87" s="21"/>
      <c r="J87" s="21" t="s">
        <v>982</v>
      </c>
      <c r="K87" s="23">
        <v>4359</v>
      </c>
      <c r="L87" s="23"/>
      <c r="M87" s="24" t="s">
        <v>621</v>
      </c>
      <c r="N87" s="3"/>
      <c r="O87" s="7"/>
      <c r="P87" s="7"/>
      <c r="Q87" s="7"/>
    </row>
    <row r="88" spans="1:17" ht="46.5" customHeight="1">
      <c r="A88" s="20">
        <v>88</v>
      </c>
      <c r="B88" s="21" t="s">
        <v>35</v>
      </c>
      <c r="C88" s="21"/>
      <c r="D88" s="21">
        <v>5997</v>
      </c>
      <c r="E88" s="21" t="s">
        <v>176</v>
      </c>
      <c r="F88" s="21" t="s">
        <v>819</v>
      </c>
      <c r="G88" s="22" t="s">
        <v>177</v>
      </c>
      <c r="H88" s="22" t="s">
        <v>178</v>
      </c>
      <c r="I88" s="21" t="s">
        <v>179</v>
      </c>
      <c r="J88" s="27"/>
      <c r="K88" s="28">
        <v>166385.75</v>
      </c>
      <c r="L88" s="28">
        <f>18.87+89.27+86+45+56.75+28.76+25.55+20.33</f>
        <v>370.53</v>
      </c>
      <c r="M88" s="29" t="s">
        <v>180</v>
      </c>
      <c r="N88" s="3"/>
      <c r="O88" s="7"/>
      <c r="P88" s="7"/>
      <c r="Q88" s="7"/>
    </row>
    <row r="89" spans="1:17" ht="46.5" customHeight="1">
      <c r="A89" s="20">
        <v>89</v>
      </c>
      <c r="B89" s="21" t="s">
        <v>181</v>
      </c>
      <c r="C89" s="21"/>
      <c r="D89" s="21">
        <v>5895</v>
      </c>
      <c r="E89" s="21"/>
      <c r="F89" s="21" t="s">
        <v>819</v>
      </c>
      <c r="G89" s="22" t="s">
        <v>182</v>
      </c>
      <c r="H89" s="22"/>
      <c r="I89" s="21"/>
      <c r="J89" s="21" t="s">
        <v>984</v>
      </c>
      <c r="K89" s="23">
        <v>2470.21</v>
      </c>
      <c r="L89" s="23"/>
      <c r="M89" s="24" t="s">
        <v>985</v>
      </c>
      <c r="N89" s="3"/>
      <c r="O89" s="7"/>
      <c r="P89" s="7"/>
      <c r="Q89" s="7"/>
    </row>
    <row r="90" spans="1:17" ht="46.5" customHeight="1">
      <c r="A90" s="20">
        <v>90</v>
      </c>
      <c r="B90" s="21" t="s">
        <v>986</v>
      </c>
      <c r="C90" s="21"/>
      <c r="D90" s="21">
        <v>5794</v>
      </c>
      <c r="E90" s="21" t="s">
        <v>183</v>
      </c>
      <c r="F90" s="21" t="s">
        <v>819</v>
      </c>
      <c r="G90" s="22">
        <v>70138</v>
      </c>
      <c r="H90" s="22"/>
      <c r="I90" s="21" t="s">
        <v>987</v>
      </c>
      <c r="J90" s="21" t="s">
        <v>988</v>
      </c>
      <c r="K90" s="23">
        <v>39391.269999999997</v>
      </c>
      <c r="L90" s="23"/>
      <c r="M90" s="24"/>
      <c r="N90" s="3"/>
      <c r="O90" s="7"/>
      <c r="P90" s="7"/>
      <c r="Q90" s="7"/>
    </row>
    <row r="91" spans="1:17" ht="46.5" customHeight="1">
      <c r="A91" s="20">
        <v>91</v>
      </c>
      <c r="B91" s="21" t="s">
        <v>185</v>
      </c>
      <c r="C91" s="21"/>
      <c r="D91" s="21">
        <v>5795</v>
      </c>
      <c r="E91" s="27" t="s">
        <v>184</v>
      </c>
      <c r="F91" s="27" t="s">
        <v>819</v>
      </c>
      <c r="G91" s="30" t="s">
        <v>1532</v>
      </c>
      <c r="H91" s="21"/>
      <c r="I91" s="21"/>
      <c r="J91" s="27" t="s">
        <v>1228</v>
      </c>
      <c r="K91" s="28">
        <v>3285.43</v>
      </c>
      <c r="L91" s="23"/>
      <c r="M91" s="24" t="s">
        <v>616</v>
      </c>
      <c r="N91" s="3"/>
      <c r="O91" s="7"/>
      <c r="P91" s="7"/>
      <c r="Q91" s="7"/>
    </row>
    <row r="92" spans="1:17" ht="46.5" customHeight="1">
      <c r="A92" s="20">
        <v>92</v>
      </c>
      <c r="B92" s="21" t="s">
        <v>37</v>
      </c>
      <c r="C92" s="21" t="s">
        <v>36</v>
      </c>
      <c r="D92" s="21">
        <v>5497</v>
      </c>
      <c r="E92" s="21" t="s">
        <v>749</v>
      </c>
      <c r="F92" s="21" t="s">
        <v>750</v>
      </c>
      <c r="G92" s="22">
        <v>64892</v>
      </c>
      <c r="H92" s="21">
        <v>188</v>
      </c>
      <c r="I92" s="21" t="s">
        <v>1229</v>
      </c>
      <c r="J92" s="21" t="s">
        <v>751</v>
      </c>
      <c r="K92" s="23">
        <v>425441.9</v>
      </c>
      <c r="L92" s="23"/>
      <c r="M92" s="24" t="s">
        <v>1230</v>
      </c>
      <c r="N92" s="3"/>
      <c r="O92" s="7"/>
      <c r="P92" s="7"/>
      <c r="Q92" s="7"/>
    </row>
    <row r="93" spans="1:17" ht="46.5" customHeight="1">
      <c r="A93" s="20">
        <v>93</v>
      </c>
      <c r="B93" s="21" t="s">
        <v>1231</v>
      </c>
      <c r="C93" s="21"/>
      <c r="D93" s="21">
        <v>5895</v>
      </c>
      <c r="E93" s="21"/>
      <c r="F93" s="21" t="s">
        <v>819</v>
      </c>
      <c r="G93" s="21" t="s">
        <v>1532</v>
      </c>
      <c r="H93" s="21"/>
      <c r="I93" s="21"/>
      <c r="J93" s="21" t="s">
        <v>913</v>
      </c>
      <c r="K93" s="23">
        <v>1200</v>
      </c>
      <c r="L93" s="23"/>
      <c r="M93" s="24" t="s">
        <v>1232</v>
      </c>
      <c r="N93" s="3"/>
      <c r="O93" s="7"/>
      <c r="P93" s="7"/>
      <c r="Q93" s="7"/>
    </row>
    <row r="94" spans="1:17" ht="46.5" customHeight="1">
      <c r="A94" s="20">
        <v>94</v>
      </c>
      <c r="B94" s="21" t="s">
        <v>756</v>
      </c>
      <c r="C94" s="21" t="s">
        <v>38</v>
      </c>
      <c r="D94" s="21">
        <v>5896</v>
      </c>
      <c r="E94" s="21" t="s">
        <v>757</v>
      </c>
      <c r="F94" s="21" t="s">
        <v>819</v>
      </c>
      <c r="G94" s="26" t="s">
        <v>759</v>
      </c>
      <c r="H94" s="26" t="s">
        <v>760</v>
      </c>
      <c r="I94" s="21"/>
      <c r="J94" s="27" t="s">
        <v>758</v>
      </c>
      <c r="K94" s="28">
        <v>10678</v>
      </c>
      <c r="L94" s="28">
        <f>953.38+43.53+4.02+138.41+169.15</f>
        <v>1308.49</v>
      </c>
      <c r="M94" s="29" t="s">
        <v>761</v>
      </c>
      <c r="N94" s="3"/>
      <c r="O94" s="7"/>
      <c r="P94" s="7"/>
      <c r="Q94" s="7"/>
    </row>
    <row r="95" spans="1:17" ht="46.5" customHeight="1">
      <c r="A95" s="20">
        <v>95</v>
      </c>
      <c r="B95" s="21" t="s">
        <v>0</v>
      </c>
      <c r="C95" s="21" t="s">
        <v>39</v>
      </c>
      <c r="D95" s="21">
        <v>5595</v>
      </c>
      <c r="E95" s="21" t="s">
        <v>1</v>
      </c>
      <c r="F95" s="21" t="s">
        <v>819</v>
      </c>
      <c r="G95" s="22" t="s">
        <v>2</v>
      </c>
      <c r="H95" s="22" t="s">
        <v>3</v>
      </c>
      <c r="I95" s="21" t="s">
        <v>4</v>
      </c>
      <c r="J95" s="21"/>
      <c r="K95" s="23">
        <v>22350.95</v>
      </c>
      <c r="L95" s="28">
        <f>92.3+33+35.6</f>
        <v>160.9</v>
      </c>
      <c r="M95" s="24" t="s">
        <v>5</v>
      </c>
      <c r="N95" s="4"/>
      <c r="O95" s="7"/>
      <c r="P95" s="7"/>
      <c r="Q95" s="7"/>
    </row>
    <row r="96" spans="1:17" ht="46.5" customHeight="1">
      <c r="A96" s="20">
        <v>96</v>
      </c>
      <c r="B96" s="21" t="s">
        <v>7</v>
      </c>
      <c r="C96" s="21"/>
      <c r="D96" s="21">
        <v>5894</v>
      </c>
      <c r="E96" s="21" t="s">
        <v>6</v>
      </c>
      <c r="F96" s="21" t="s">
        <v>819</v>
      </c>
      <c r="G96" s="22" t="s">
        <v>20</v>
      </c>
      <c r="H96" s="22" t="s">
        <v>21</v>
      </c>
      <c r="I96" s="21"/>
      <c r="J96" s="21" t="s">
        <v>1233</v>
      </c>
      <c r="K96" s="23">
        <v>12769.65</v>
      </c>
      <c r="L96" s="28">
        <f>743.5+91+120.9+409</f>
        <v>1364.4</v>
      </c>
      <c r="M96" s="29" t="s">
        <v>1234</v>
      </c>
      <c r="N96" s="3"/>
      <c r="O96" s="7"/>
      <c r="P96" s="7"/>
      <c r="Q96" s="7"/>
    </row>
    <row r="97" spans="1:17" ht="46.5" customHeight="1">
      <c r="A97" s="20">
        <v>97</v>
      </c>
      <c r="B97" s="21" t="s">
        <v>22</v>
      </c>
      <c r="C97" s="21" t="s">
        <v>40</v>
      </c>
      <c r="D97" s="21">
        <v>5796</v>
      </c>
      <c r="E97" s="21" t="s">
        <v>228</v>
      </c>
      <c r="F97" s="21" t="s">
        <v>819</v>
      </c>
      <c r="G97" s="22" t="s">
        <v>229</v>
      </c>
      <c r="H97" s="22">
        <v>337</v>
      </c>
      <c r="I97" s="21" t="s">
        <v>1235</v>
      </c>
      <c r="J97" s="21"/>
      <c r="K97" s="23">
        <v>15000</v>
      </c>
      <c r="L97" s="28">
        <f>773.6+87.8+74.1+118.45</f>
        <v>1053.95</v>
      </c>
      <c r="M97" s="29" t="s">
        <v>1236</v>
      </c>
      <c r="N97" s="3"/>
      <c r="O97" s="7"/>
      <c r="P97" s="7"/>
      <c r="Q97" s="7"/>
    </row>
    <row r="98" spans="1:17" ht="46.5" customHeight="1">
      <c r="A98" s="20">
        <v>98</v>
      </c>
      <c r="B98" s="21" t="s">
        <v>42</v>
      </c>
      <c r="C98" s="21" t="s">
        <v>41</v>
      </c>
      <c r="D98" s="21">
        <v>5895</v>
      </c>
      <c r="E98" s="21"/>
      <c r="F98" s="21" t="s">
        <v>348</v>
      </c>
      <c r="G98" s="22">
        <v>18349</v>
      </c>
      <c r="H98" s="22">
        <v>444</v>
      </c>
      <c r="I98" s="21" t="s">
        <v>1237</v>
      </c>
      <c r="J98" s="27" t="s">
        <v>633</v>
      </c>
      <c r="K98" s="28">
        <v>3562.65</v>
      </c>
      <c r="L98" s="28">
        <f>479.25+290.95</f>
        <v>770.2</v>
      </c>
      <c r="M98" s="24" t="s">
        <v>230</v>
      </c>
      <c r="N98" s="3"/>
      <c r="O98" s="7"/>
      <c r="P98" s="7"/>
      <c r="Q98" s="7"/>
    </row>
    <row r="99" spans="1:17" ht="46.5" customHeight="1">
      <c r="A99" s="20">
        <v>99</v>
      </c>
      <c r="B99" s="21" t="s">
        <v>231</v>
      </c>
      <c r="C99" s="21"/>
      <c r="D99" s="21">
        <v>6097</v>
      </c>
      <c r="E99" s="21" t="s">
        <v>232</v>
      </c>
      <c r="F99" s="21" t="s">
        <v>819</v>
      </c>
      <c r="G99" s="22" t="s">
        <v>842</v>
      </c>
      <c r="H99" s="22"/>
      <c r="I99" s="21" t="s">
        <v>233</v>
      </c>
      <c r="J99" s="21" t="s">
        <v>1238</v>
      </c>
      <c r="K99" s="23">
        <v>92.6</v>
      </c>
      <c r="L99" s="31">
        <v>10.65</v>
      </c>
      <c r="M99" s="24" t="s">
        <v>961</v>
      </c>
      <c r="N99" s="3"/>
      <c r="O99" s="7"/>
      <c r="P99" s="7"/>
      <c r="Q99" s="7"/>
    </row>
    <row r="100" spans="1:17" ht="46.5" customHeight="1">
      <c r="A100" s="20">
        <v>100</v>
      </c>
      <c r="B100" s="21" t="s">
        <v>234</v>
      </c>
      <c r="C100" s="21" t="s">
        <v>43</v>
      </c>
      <c r="D100" s="21">
        <v>5694</v>
      </c>
      <c r="E100" s="27" t="s">
        <v>235</v>
      </c>
      <c r="F100" s="27" t="s">
        <v>819</v>
      </c>
      <c r="G100" s="26">
        <v>84854</v>
      </c>
      <c r="H100" s="26"/>
      <c r="I100" s="27" t="s">
        <v>236</v>
      </c>
      <c r="J100" s="21" t="s">
        <v>1239</v>
      </c>
      <c r="K100" s="23">
        <v>521.01</v>
      </c>
      <c r="L100" s="25">
        <v>227.39</v>
      </c>
      <c r="M100" s="24" t="s">
        <v>975</v>
      </c>
      <c r="N100" s="3"/>
      <c r="O100" s="7"/>
      <c r="P100" s="7"/>
      <c r="Q100" s="7"/>
    </row>
    <row r="101" spans="1:17" ht="46.5" customHeight="1">
      <c r="A101" s="20">
        <v>101</v>
      </c>
      <c r="B101" s="21" t="s">
        <v>237</v>
      </c>
      <c r="C101" s="21"/>
      <c r="D101" s="21">
        <v>5895</v>
      </c>
      <c r="E101" s="21" t="s">
        <v>238</v>
      </c>
      <c r="F101" s="21" t="s">
        <v>819</v>
      </c>
      <c r="G101" s="22" t="s">
        <v>239</v>
      </c>
      <c r="H101" s="22"/>
      <c r="I101" s="21" t="s">
        <v>240</v>
      </c>
      <c r="J101" s="27" t="s">
        <v>241</v>
      </c>
      <c r="K101" s="28">
        <v>3650.02</v>
      </c>
      <c r="L101" s="23"/>
      <c r="M101" s="24" t="s">
        <v>242</v>
      </c>
      <c r="N101" s="4"/>
      <c r="O101" s="7"/>
      <c r="P101" s="7"/>
      <c r="Q101" s="7"/>
    </row>
    <row r="102" spans="1:17" ht="46.5" customHeight="1">
      <c r="A102" s="20">
        <v>102</v>
      </c>
      <c r="B102" s="21" t="s">
        <v>1251</v>
      </c>
      <c r="C102" s="21"/>
      <c r="D102" s="21">
        <v>5899</v>
      </c>
      <c r="E102" s="21" t="s">
        <v>243</v>
      </c>
      <c r="F102" s="21" t="s">
        <v>244</v>
      </c>
      <c r="G102" s="22" t="s">
        <v>245</v>
      </c>
      <c r="H102" s="22">
        <v>234</v>
      </c>
      <c r="I102" s="21" t="s">
        <v>1252</v>
      </c>
      <c r="J102" s="21"/>
      <c r="K102" s="23">
        <v>10000</v>
      </c>
      <c r="L102" s="23"/>
      <c r="M102" s="24" t="s">
        <v>246</v>
      </c>
      <c r="N102" s="3"/>
      <c r="O102" s="7"/>
      <c r="P102" s="7"/>
      <c r="Q102" s="7"/>
    </row>
    <row r="103" spans="1:17" ht="46.5" customHeight="1">
      <c r="A103" s="20">
        <v>103</v>
      </c>
      <c r="B103" s="21" t="s">
        <v>762</v>
      </c>
      <c r="C103" s="21" t="s">
        <v>44</v>
      </c>
      <c r="D103" s="21">
        <v>5996</v>
      </c>
      <c r="E103" s="21"/>
      <c r="F103" s="21" t="s">
        <v>819</v>
      </c>
      <c r="G103" s="22">
        <v>27782</v>
      </c>
      <c r="H103" s="22"/>
      <c r="I103" s="21"/>
      <c r="J103" s="27" t="s">
        <v>763</v>
      </c>
      <c r="K103" s="28">
        <v>3354.41</v>
      </c>
      <c r="L103" s="23"/>
      <c r="M103" s="24"/>
      <c r="N103" s="4"/>
      <c r="O103" s="7"/>
      <c r="P103" s="7"/>
      <c r="Q103" s="7"/>
    </row>
    <row r="104" spans="1:17" ht="46.5" customHeight="1">
      <c r="A104" s="20">
        <v>104</v>
      </c>
      <c r="B104" s="21" t="s">
        <v>764</v>
      </c>
      <c r="C104" s="21"/>
      <c r="D104" s="21">
        <v>5995</v>
      </c>
      <c r="E104" s="21"/>
      <c r="F104" s="21" t="s">
        <v>819</v>
      </c>
      <c r="G104" s="22" t="s">
        <v>837</v>
      </c>
      <c r="H104" s="22"/>
      <c r="I104" s="21"/>
      <c r="J104" s="21" t="s">
        <v>1341</v>
      </c>
      <c r="K104" s="23">
        <v>1403.2</v>
      </c>
      <c r="L104" s="23"/>
      <c r="M104" s="24"/>
      <c r="N104" s="4"/>
      <c r="O104" s="7"/>
      <c r="P104" s="7"/>
      <c r="Q104" s="7"/>
    </row>
    <row r="105" spans="1:17" ht="46.5" customHeight="1">
      <c r="A105" s="20">
        <v>105</v>
      </c>
      <c r="B105" s="21" t="s">
        <v>765</v>
      </c>
      <c r="C105" s="21" t="s">
        <v>766</v>
      </c>
      <c r="D105" s="21">
        <v>5594</v>
      </c>
      <c r="E105" s="21"/>
      <c r="F105" s="21" t="s">
        <v>819</v>
      </c>
      <c r="G105" s="21" t="s">
        <v>767</v>
      </c>
      <c r="H105" s="21"/>
      <c r="I105" s="27" t="s">
        <v>1342</v>
      </c>
      <c r="J105" s="27" t="s">
        <v>225</v>
      </c>
      <c r="K105" s="28">
        <v>245.89</v>
      </c>
      <c r="L105" s="25"/>
      <c r="M105" s="24" t="s">
        <v>771</v>
      </c>
      <c r="N105" s="3"/>
      <c r="O105" s="7"/>
      <c r="P105" s="7"/>
      <c r="Q105" s="7"/>
    </row>
    <row r="106" spans="1:17" ht="46.5" customHeight="1">
      <c r="A106" s="20">
        <v>106</v>
      </c>
      <c r="B106" s="21" t="s">
        <v>768</v>
      </c>
      <c r="C106" s="21" t="s">
        <v>769</v>
      </c>
      <c r="D106" s="21">
        <v>5594</v>
      </c>
      <c r="E106" s="21"/>
      <c r="F106" s="21" t="s">
        <v>819</v>
      </c>
      <c r="G106" s="21" t="s">
        <v>770</v>
      </c>
      <c r="H106" s="21"/>
      <c r="I106" s="21" t="s">
        <v>1342</v>
      </c>
      <c r="J106" s="21" t="s">
        <v>225</v>
      </c>
      <c r="K106" s="23">
        <v>166.98</v>
      </c>
      <c r="L106" s="25"/>
      <c r="M106" s="24" t="s">
        <v>771</v>
      </c>
      <c r="N106" s="3"/>
      <c r="O106" s="7"/>
      <c r="P106" s="7"/>
      <c r="Q106" s="7"/>
    </row>
    <row r="107" spans="1:17" ht="46.5" customHeight="1">
      <c r="A107" s="20">
        <v>107</v>
      </c>
      <c r="B107" s="21" t="s">
        <v>772</v>
      </c>
      <c r="C107" s="21" t="s">
        <v>773</v>
      </c>
      <c r="D107" s="21">
        <v>5594</v>
      </c>
      <c r="E107" s="21"/>
      <c r="F107" s="21" t="s">
        <v>819</v>
      </c>
      <c r="G107" s="21" t="s">
        <v>774</v>
      </c>
      <c r="H107" s="21"/>
      <c r="I107" s="27" t="s">
        <v>1342</v>
      </c>
      <c r="J107" s="27" t="s">
        <v>225</v>
      </c>
      <c r="K107" s="28">
        <v>280</v>
      </c>
      <c r="L107" s="25">
        <v>20.25</v>
      </c>
      <c r="M107" s="29" t="s">
        <v>983</v>
      </c>
      <c r="N107" s="3"/>
      <c r="O107" s="7"/>
      <c r="P107" s="7"/>
      <c r="Q107" s="7"/>
    </row>
    <row r="108" spans="1:17" ht="46.5" customHeight="1">
      <c r="A108" s="20">
        <v>108</v>
      </c>
      <c r="B108" s="21" t="s">
        <v>777</v>
      </c>
      <c r="C108" s="21" t="s">
        <v>775</v>
      </c>
      <c r="D108" s="21">
        <v>6195</v>
      </c>
      <c r="E108" s="21" t="s">
        <v>780</v>
      </c>
      <c r="F108" s="21" t="s">
        <v>819</v>
      </c>
      <c r="G108" s="22" t="s">
        <v>776</v>
      </c>
      <c r="H108" s="22"/>
      <c r="I108" s="21" t="s">
        <v>1343</v>
      </c>
      <c r="J108" s="21" t="s">
        <v>1344</v>
      </c>
      <c r="K108" s="23">
        <v>307.10000000000002</v>
      </c>
      <c r="L108" s="23"/>
      <c r="M108" s="24" t="s">
        <v>1345</v>
      </c>
      <c r="N108" s="3"/>
      <c r="O108" s="7"/>
      <c r="P108" s="7"/>
      <c r="Q108" s="7"/>
    </row>
    <row r="109" spans="1:17" ht="46.5" customHeight="1">
      <c r="A109" s="20">
        <v>109</v>
      </c>
      <c r="B109" s="21" t="s">
        <v>778</v>
      </c>
      <c r="C109" s="21" t="s">
        <v>779</v>
      </c>
      <c r="D109" s="21">
        <v>6195</v>
      </c>
      <c r="E109" s="21" t="s">
        <v>780</v>
      </c>
      <c r="F109" s="21" t="s">
        <v>819</v>
      </c>
      <c r="G109" s="22" t="s">
        <v>781</v>
      </c>
      <c r="H109" s="22"/>
      <c r="I109" s="27" t="s">
        <v>1343</v>
      </c>
      <c r="J109" s="21" t="s">
        <v>782</v>
      </c>
      <c r="K109" s="23">
        <v>309.5</v>
      </c>
      <c r="L109" s="23"/>
      <c r="M109" s="24"/>
      <c r="N109" s="3"/>
      <c r="O109" s="7"/>
      <c r="P109" s="7"/>
      <c r="Q109" s="7"/>
    </row>
    <row r="110" spans="1:17" ht="46.5" customHeight="1">
      <c r="A110" s="20">
        <v>110</v>
      </c>
      <c r="B110" s="21" t="s">
        <v>786</v>
      </c>
      <c r="C110" s="21" t="s">
        <v>783</v>
      </c>
      <c r="D110" s="21">
        <v>6195</v>
      </c>
      <c r="E110" s="21" t="s">
        <v>780</v>
      </c>
      <c r="F110" s="21" t="s">
        <v>819</v>
      </c>
      <c r="G110" s="22" t="s">
        <v>784</v>
      </c>
      <c r="H110" s="22"/>
      <c r="I110" s="21" t="s">
        <v>1343</v>
      </c>
      <c r="J110" s="21" t="s">
        <v>782</v>
      </c>
      <c r="K110" s="23">
        <v>326.10000000000002</v>
      </c>
      <c r="L110" s="23"/>
      <c r="M110" s="24" t="s">
        <v>785</v>
      </c>
      <c r="N110" s="3"/>
      <c r="O110" s="7"/>
      <c r="P110" s="7"/>
      <c r="Q110" s="7"/>
    </row>
    <row r="111" spans="1:17" ht="46.5" customHeight="1">
      <c r="A111" s="20">
        <v>111</v>
      </c>
      <c r="B111" s="21" t="s">
        <v>787</v>
      </c>
      <c r="C111" s="21" t="s">
        <v>1542</v>
      </c>
      <c r="D111" s="21">
        <v>6195</v>
      </c>
      <c r="E111" s="21" t="s">
        <v>780</v>
      </c>
      <c r="F111" s="21" t="s">
        <v>1543</v>
      </c>
      <c r="G111" s="22" t="s">
        <v>839</v>
      </c>
      <c r="H111" s="22"/>
      <c r="I111" s="21" t="s">
        <v>1343</v>
      </c>
      <c r="J111" s="21" t="s">
        <v>782</v>
      </c>
      <c r="K111" s="23">
        <v>221.9</v>
      </c>
      <c r="L111" s="23">
        <v>89.3</v>
      </c>
      <c r="M111" s="24" t="s">
        <v>1351</v>
      </c>
      <c r="N111" s="3"/>
      <c r="O111" s="7"/>
      <c r="P111" s="7"/>
      <c r="Q111" s="7"/>
    </row>
    <row r="112" spans="1:17" ht="46.5" customHeight="1">
      <c r="A112" s="20">
        <v>112</v>
      </c>
      <c r="B112" s="21" t="s">
        <v>788</v>
      </c>
      <c r="C112" s="21" t="s">
        <v>1544</v>
      </c>
      <c r="D112" s="21">
        <v>6195</v>
      </c>
      <c r="E112" s="21" t="s">
        <v>780</v>
      </c>
      <c r="F112" s="21" t="s">
        <v>838</v>
      </c>
      <c r="G112" s="22" t="s">
        <v>839</v>
      </c>
      <c r="H112" s="22"/>
      <c r="I112" s="21" t="s">
        <v>1343</v>
      </c>
      <c r="J112" s="21" t="s">
        <v>782</v>
      </c>
      <c r="K112" s="23">
        <v>240.4</v>
      </c>
      <c r="L112" s="23"/>
      <c r="M112" s="24"/>
      <c r="N112" s="3"/>
      <c r="O112" s="7"/>
      <c r="P112" s="7"/>
      <c r="Q112" s="7"/>
    </row>
    <row r="113" spans="1:17" ht="46.5" customHeight="1">
      <c r="A113" s="20">
        <v>113</v>
      </c>
      <c r="B113" s="21" t="s">
        <v>790</v>
      </c>
      <c r="C113" s="21"/>
      <c r="D113" s="21">
        <v>5697</v>
      </c>
      <c r="E113" s="21"/>
      <c r="F113" s="21" t="s">
        <v>819</v>
      </c>
      <c r="G113" s="22">
        <v>61760</v>
      </c>
      <c r="H113" s="22"/>
      <c r="I113" s="21"/>
      <c r="J113" s="21" t="s">
        <v>1352</v>
      </c>
      <c r="K113" s="23">
        <v>500</v>
      </c>
      <c r="L113" s="23"/>
      <c r="M113" s="24" t="s">
        <v>789</v>
      </c>
      <c r="N113" s="3"/>
      <c r="O113" s="7"/>
      <c r="P113" s="7"/>
      <c r="Q113" s="7"/>
    </row>
    <row r="114" spans="1:17" ht="46.5" customHeight="1">
      <c r="A114" s="20">
        <v>114</v>
      </c>
      <c r="B114" s="21" t="s">
        <v>791</v>
      </c>
      <c r="C114" s="21"/>
      <c r="D114" s="21">
        <v>5696</v>
      </c>
      <c r="E114" s="21"/>
      <c r="F114" s="21" t="s">
        <v>819</v>
      </c>
      <c r="G114" s="22" t="s">
        <v>840</v>
      </c>
      <c r="H114" s="22"/>
      <c r="I114" s="21"/>
      <c r="J114" s="21" t="s">
        <v>1353</v>
      </c>
      <c r="K114" s="23">
        <v>1494.9</v>
      </c>
      <c r="L114" s="23"/>
      <c r="M114" s="24"/>
      <c r="N114" s="4"/>
      <c r="O114" s="7"/>
      <c r="P114" s="7"/>
      <c r="Q114" s="7"/>
    </row>
    <row r="115" spans="1:17" ht="46.5" customHeight="1">
      <c r="A115" s="20">
        <v>115</v>
      </c>
      <c r="B115" s="21" t="s">
        <v>792</v>
      </c>
      <c r="C115" s="21"/>
      <c r="D115" s="21">
        <v>5696</v>
      </c>
      <c r="E115" s="21"/>
      <c r="F115" s="21" t="s">
        <v>819</v>
      </c>
      <c r="G115" s="22" t="s">
        <v>840</v>
      </c>
      <c r="H115" s="22"/>
      <c r="I115" s="21"/>
      <c r="J115" s="21" t="s">
        <v>1353</v>
      </c>
      <c r="K115" s="23">
        <v>1892</v>
      </c>
      <c r="L115" s="23"/>
      <c r="M115" s="24"/>
      <c r="N115" s="3"/>
      <c r="O115" s="7"/>
      <c r="P115" s="7"/>
      <c r="Q115" s="7"/>
    </row>
    <row r="116" spans="1:17" ht="46.5" customHeight="1">
      <c r="A116" s="20">
        <v>116</v>
      </c>
      <c r="B116" s="21" t="s">
        <v>797</v>
      </c>
      <c r="C116" s="21"/>
      <c r="D116" s="21">
        <v>6095</v>
      </c>
      <c r="E116" s="21" t="s">
        <v>793</v>
      </c>
      <c r="F116" s="21" t="s">
        <v>819</v>
      </c>
      <c r="G116" s="21" t="s">
        <v>794</v>
      </c>
      <c r="H116" s="21"/>
      <c r="I116" s="21" t="s">
        <v>1354</v>
      </c>
      <c r="J116" s="21" t="s">
        <v>1355</v>
      </c>
      <c r="K116" s="23">
        <v>406.55</v>
      </c>
      <c r="L116" s="23"/>
      <c r="M116" s="24"/>
      <c r="N116" s="3"/>
      <c r="O116" s="7"/>
      <c r="P116" s="7"/>
      <c r="Q116" s="7"/>
    </row>
    <row r="117" spans="1:17" ht="46.5" customHeight="1">
      <c r="A117" s="20">
        <v>117</v>
      </c>
      <c r="B117" s="21" t="s">
        <v>795</v>
      </c>
      <c r="C117" s="21" t="s">
        <v>1548</v>
      </c>
      <c r="D117" s="21">
        <v>6095</v>
      </c>
      <c r="E117" s="21"/>
      <c r="F117" s="21" t="s">
        <v>819</v>
      </c>
      <c r="G117" s="22">
        <v>87977</v>
      </c>
      <c r="H117" s="22"/>
      <c r="I117" s="21"/>
      <c r="J117" s="21" t="s">
        <v>796</v>
      </c>
      <c r="K117" s="23">
        <v>319.8</v>
      </c>
      <c r="L117" s="23"/>
      <c r="M117" s="24"/>
      <c r="N117" s="3"/>
      <c r="O117" s="7"/>
      <c r="P117" s="7"/>
      <c r="Q117" s="7"/>
    </row>
    <row r="118" spans="1:17" ht="46.5" customHeight="1">
      <c r="A118" s="20">
        <v>118</v>
      </c>
      <c r="B118" s="21" t="s">
        <v>798</v>
      </c>
      <c r="C118" s="21" t="s">
        <v>1541</v>
      </c>
      <c r="D118" s="21">
        <v>6095</v>
      </c>
      <c r="E118" s="21"/>
      <c r="F118" s="21" t="s">
        <v>819</v>
      </c>
      <c r="G118" s="22">
        <v>87975</v>
      </c>
      <c r="H118" s="22"/>
      <c r="I118" s="21"/>
      <c r="J118" s="21" t="s">
        <v>796</v>
      </c>
      <c r="K118" s="23">
        <v>136.4</v>
      </c>
      <c r="L118" s="23">
        <v>16</v>
      </c>
      <c r="M118" s="24" t="s">
        <v>1356</v>
      </c>
      <c r="N118" s="3"/>
      <c r="O118" s="7"/>
      <c r="P118" s="7"/>
      <c r="Q118" s="7"/>
    </row>
    <row r="119" spans="1:17" ht="46.5" customHeight="1">
      <c r="A119" s="20">
        <v>119</v>
      </c>
      <c r="B119" s="21" t="s">
        <v>799</v>
      </c>
      <c r="C119" s="21"/>
      <c r="D119" s="21">
        <v>5697</v>
      </c>
      <c r="E119" s="21" t="s">
        <v>800</v>
      </c>
      <c r="F119" s="21" t="s">
        <v>819</v>
      </c>
      <c r="G119" s="22">
        <v>45448</v>
      </c>
      <c r="H119" s="22">
        <v>568</v>
      </c>
      <c r="I119" s="21" t="s">
        <v>192</v>
      </c>
      <c r="J119" s="21" t="s">
        <v>1357</v>
      </c>
      <c r="K119" s="23">
        <v>1146.8699999999999</v>
      </c>
      <c r="L119" s="23"/>
      <c r="M119" s="24"/>
      <c r="N119" s="3"/>
      <c r="O119" s="7"/>
      <c r="P119" s="7"/>
      <c r="Q119" s="7"/>
    </row>
    <row r="120" spans="1:17" ht="46.5" customHeight="1">
      <c r="A120" s="20">
        <v>120</v>
      </c>
      <c r="B120" s="21" t="s">
        <v>87</v>
      </c>
      <c r="C120" s="21" t="s">
        <v>92</v>
      </c>
      <c r="D120" s="21">
        <v>5794</v>
      </c>
      <c r="E120" s="27" t="s">
        <v>801</v>
      </c>
      <c r="F120" s="27" t="s">
        <v>819</v>
      </c>
      <c r="G120" s="22">
        <v>79744</v>
      </c>
      <c r="H120" s="22"/>
      <c r="I120" s="21" t="s">
        <v>1358</v>
      </c>
      <c r="J120" s="27" t="s">
        <v>909</v>
      </c>
      <c r="K120" s="28">
        <v>980</v>
      </c>
      <c r="L120" s="23">
        <f>201+201</f>
        <v>402</v>
      </c>
      <c r="M120" s="24" t="s">
        <v>1359</v>
      </c>
      <c r="N120" s="3"/>
      <c r="O120" s="7"/>
      <c r="P120" s="7"/>
      <c r="Q120" s="7"/>
    </row>
    <row r="121" spans="1:17" ht="46.5" customHeight="1">
      <c r="A121" s="20">
        <v>121</v>
      </c>
      <c r="B121" s="21" t="s">
        <v>88</v>
      </c>
      <c r="C121" s="21" t="s">
        <v>89</v>
      </c>
      <c r="D121" s="21">
        <v>5794</v>
      </c>
      <c r="E121" s="21" t="s">
        <v>1360</v>
      </c>
      <c r="F121" s="21" t="s">
        <v>819</v>
      </c>
      <c r="G121" s="22">
        <v>79745</v>
      </c>
      <c r="H121" s="22"/>
      <c r="I121" s="21"/>
      <c r="J121" s="27" t="s">
        <v>909</v>
      </c>
      <c r="K121" s="28">
        <v>493.75</v>
      </c>
      <c r="L121" s="23"/>
      <c r="M121" s="24"/>
      <c r="N121" s="3"/>
      <c r="O121" s="7"/>
      <c r="P121" s="7"/>
      <c r="Q121" s="7"/>
    </row>
    <row r="122" spans="1:17" ht="46.5" customHeight="1">
      <c r="A122" s="20">
        <v>122</v>
      </c>
      <c r="B122" s="21" t="s">
        <v>90</v>
      </c>
      <c r="C122" s="21" t="s">
        <v>45</v>
      </c>
      <c r="D122" s="21">
        <v>5794</v>
      </c>
      <c r="E122" s="21" t="s">
        <v>1360</v>
      </c>
      <c r="F122" s="21" t="s">
        <v>819</v>
      </c>
      <c r="G122" s="22">
        <v>79746</v>
      </c>
      <c r="H122" s="22"/>
      <c r="I122" s="21"/>
      <c r="J122" s="21" t="s">
        <v>909</v>
      </c>
      <c r="K122" s="23">
        <v>493.75</v>
      </c>
      <c r="L122" s="25"/>
      <c r="M122" s="24"/>
      <c r="N122" s="3"/>
      <c r="O122" s="7"/>
      <c r="P122" s="7"/>
      <c r="Q122" s="7"/>
    </row>
    <row r="123" spans="1:17" ht="46.5" customHeight="1">
      <c r="A123" s="20">
        <v>123</v>
      </c>
      <c r="B123" s="21" t="s">
        <v>91</v>
      </c>
      <c r="C123" s="21" t="s">
        <v>93</v>
      </c>
      <c r="D123" s="21">
        <v>5794</v>
      </c>
      <c r="E123" s="21" t="s">
        <v>1360</v>
      </c>
      <c r="F123" s="21" t="s">
        <v>819</v>
      </c>
      <c r="G123" s="22">
        <v>79747</v>
      </c>
      <c r="H123" s="22"/>
      <c r="I123" s="21"/>
      <c r="J123" s="21" t="s">
        <v>909</v>
      </c>
      <c r="K123" s="23">
        <v>493.75</v>
      </c>
      <c r="L123" s="25"/>
      <c r="M123" s="24"/>
      <c r="N123" s="3"/>
      <c r="O123" s="7"/>
      <c r="P123" s="7"/>
      <c r="Q123" s="7"/>
    </row>
    <row r="124" spans="1:17" ht="46.5" customHeight="1">
      <c r="A124" s="20">
        <v>124</v>
      </c>
      <c r="B124" s="21" t="s">
        <v>95</v>
      </c>
      <c r="C124" s="21" t="s">
        <v>94</v>
      </c>
      <c r="D124" s="21">
        <v>5794</v>
      </c>
      <c r="E124" s="21" t="s">
        <v>1360</v>
      </c>
      <c r="F124" s="21" t="s">
        <v>819</v>
      </c>
      <c r="G124" s="22">
        <v>79748</v>
      </c>
      <c r="H124" s="22"/>
      <c r="I124" s="21"/>
      <c r="J124" s="21" t="s">
        <v>909</v>
      </c>
      <c r="K124" s="23">
        <v>493.75</v>
      </c>
      <c r="L124" s="25"/>
      <c r="M124" s="24"/>
      <c r="N124" s="3"/>
      <c r="O124" s="7"/>
      <c r="P124" s="7"/>
      <c r="Q124" s="7"/>
    </row>
    <row r="125" spans="1:17" ht="46.5" customHeight="1">
      <c r="A125" s="20">
        <v>125</v>
      </c>
      <c r="B125" s="21" t="s">
        <v>96</v>
      </c>
      <c r="C125" s="21" t="s">
        <v>46</v>
      </c>
      <c r="D125" s="21">
        <v>5794</v>
      </c>
      <c r="E125" s="21" t="s">
        <v>1365</v>
      </c>
      <c r="F125" s="21" t="s">
        <v>819</v>
      </c>
      <c r="G125" s="22">
        <v>79912</v>
      </c>
      <c r="H125" s="22"/>
      <c r="I125" s="21" t="s">
        <v>98</v>
      </c>
      <c r="J125" s="21" t="s">
        <v>909</v>
      </c>
      <c r="K125" s="23">
        <v>495.12</v>
      </c>
      <c r="L125" s="25"/>
      <c r="M125" s="24"/>
      <c r="N125" s="3"/>
      <c r="O125" s="7"/>
      <c r="P125" s="7"/>
      <c r="Q125" s="7"/>
    </row>
    <row r="126" spans="1:17" ht="46.5" customHeight="1">
      <c r="A126" s="20">
        <v>126</v>
      </c>
      <c r="B126" s="21" t="s">
        <v>97</v>
      </c>
      <c r="C126" s="21" t="s">
        <v>47</v>
      </c>
      <c r="D126" s="21">
        <v>5794</v>
      </c>
      <c r="E126" s="21" t="s">
        <v>1365</v>
      </c>
      <c r="F126" s="21" t="s">
        <v>819</v>
      </c>
      <c r="G126" s="22">
        <v>79912</v>
      </c>
      <c r="H126" s="22"/>
      <c r="I126" s="21" t="s">
        <v>99</v>
      </c>
      <c r="J126" s="27" t="s">
        <v>909</v>
      </c>
      <c r="K126" s="28">
        <v>820.27</v>
      </c>
      <c r="L126" s="25"/>
      <c r="M126" s="24"/>
      <c r="N126" s="3"/>
      <c r="O126" s="7"/>
      <c r="P126" s="7"/>
      <c r="Q126" s="7"/>
    </row>
    <row r="127" spans="1:17" ht="46.5" customHeight="1">
      <c r="A127" s="20">
        <v>127</v>
      </c>
      <c r="B127" s="21" t="s">
        <v>48</v>
      </c>
      <c r="C127" s="21"/>
      <c r="D127" s="21">
        <v>5794</v>
      </c>
      <c r="E127" s="21"/>
      <c r="F127" s="21" t="s">
        <v>819</v>
      </c>
      <c r="G127" s="22">
        <v>79750</v>
      </c>
      <c r="H127" s="22"/>
      <c r="I127" s="21"/>
      <c r="J127" s="27" t="s">
        <v>909</v>
      </c>
      <c r="K127" s="28">
        <v>2346.48</v>
      </c>
      <c r="L127" s="23">
        <f>899.3+71</f>
        <v>970.3</v>
      </c>
      <c r="M127" s="24" t="s">
        <v>1366</v>
      </c>
      <c r="N127" s="3"/>
      <c r="O127" s="7"/>
      <c r="P127" s="7"/>
      <c r="Q127" s="7"/>
    </row>
    <row r="128" spans="1:17" ht="46.5" customHeight="1">
      <c r="A128" s="20">
        <v>128</v>
      </c>
      <c r="B128" s="21" t="s">
        <v>100</v>
      </c>
      <c r="C128" s="21" t="s">
        <v>101</v>
      </c>
      <c r="D128" s="21">
        <v>5794</v>
      </c>
      <c r="E128" s="21" t="s">
        <v>102</v>
      </c>
      <c r="F128" s="21" t="s">
        <v>819</v>
      </c>
      <c r="G128" s="22">
        <v>79917</v>
      </c>
      <c r="H128" s="22"/>
      <c r="I128" s="21"/>
      <c r="J128" s="21" t="s">
        <v>909</v>
      </c>
      <c r="K128" s="23">
        <v>474</v>
      </c>
      <c r="L128" s="25"/>
      <c r="M128" s="24"/>
      <c r="N128" s="3"/>
      <c r="O128" s="7"/>
      <c r="P128" s="7"/>
      <c r="Q128" s="7"/>
    </row>
    <row r="129" spans="1:17" ht="46.5" customHeight="1">
      <c r="A129" s="20">
        <v>129</v>
      </c>
      <c r="B129" s="21" t="s">
        <v>862</v>
      </c>
      <c r="C129" s="21" t="s">
        <v>103</v>
      </c>
      <c r="D129" s="21">
        <v>5794</v>
      </c>
      <c r="E129" s="21" t="s">
        <v>861</v>
      </c>
      <c r="F129" s="21" t="s">
        <v>819</v>
      </c>
      <c r="G129" s="22">
        <v>79903</v>
      </c>
      <c r="H129" s="22"/>
      <c r="I129" s="21" t="s">
        <v>1367</v>
      </c>
      <c r="J129" s="21" t="s">
        <v>909</v>
      </c>
      <c r="K129" s="23">
        <v>300</v>
      </c>
      <c r="L129" s="25"/>
      <c r="M129" s="24"/>
      <c r="N129" s="3"/>
      <c r="O129" s="7"/>
      <c r="P129" s="7"/>
      <c r="Q129" s="7"/>
    </row>
    <row r="130" spans="1:17" ht="46.5" customHeight="1">
      <c r="A130" s="20">
        <v>130</v>
      </c>
      <c r="B130" s="21" t="s">
        <v>863</v>
      </c>
      <c r="C130" s="21" t="s">
        <v>864</v>
      </c>
      <c r="D130" s="21">
        <v>5794</v>
      </c>
      <c r="E130" s="21" t="s">
        <v>861</v>
      </c>
      <c r="F130" s="21" t="s">
        <v>819</v>
      </c>
      <c r="G130" s="22">
        <v>79904</v>
      </c>
      <c r="H130" s="22"/>
      <c r="I130" s="21" t="s">
        <v>1367</v>
      </c>
      <c r="J130" s="21" t="s">
        <v>965</v>
      </c>
      <c r="K130" s="23">
        <v>300</v>
      </c>
      <c r="L130" s="25"/>
      <c r="M130" s="24"/>
      <c r="N130" s="3"/>
      <c r="O130" s="7"/>
      <c r="P130" s="7"/>
      <c r="Q130" s="7"/>
    </row>
    <row r="131" spans="1:17" ht="46.5" customHeight="1">
      <c r="A131" s="20">
        <v>131</v>
      </c>
      <c r="B131" s="21" t="s">
        <v>865</v>
      </c>
      <c r="C131" s="21" t="s">
        <v>866</v>
      </c>
      <c r="D131" s="21">
        <v>5794</v>
      </c>
      <c r="E131" s="21" t="s">
        <v>867</v>
      </c>
      <c r="F131" s="21" t="s">
        <v>819</v>
      </c>
      <c r="G131" s="22">
        <v>79905</v>
      </c>
      <c r="H131" s="22"/>
      <c r="I131" s="21" t="s">
        <v>1368</v>
      </c>
      <c r="J131" s="21" t="s">
        <v>965</v>
      </c>
      <c r="K131" s="23">
        <v>300</v>
      </c>
      <c r="L131" s="25">
        <v>256.85000000000002</v>
      </c>
      <c r="M131" s="24" t="s">
        <v>868</v>
      </c>
      <c r="N131" s="3"/>
      <c r="O131" s="7"/>
      <c r="P131" s="7"/>
      <c r="Q131" s="7"/>
    </row>
    <row r="132" spans="1:17" ht="46.5" customHeight="1">
      <c r="A132" s="20">
        <v>132</v>
      </c>
      <c r="B132" s="21" t="s">
        <v>1285</v>
      </c>
      <c r="C132" s="21" t="s">
        <v>49</v>
      </c>
      <c r="D132" s="21">
        <v>5593</v>
      </c>
      <c r="E132" s="21"/>
      <c r="F132" s="21" t="s">
        <v>819</v>
      </c>
      <c r="G132" s="22" t="s">
        <v>841</v>
      </c>
      <c r="H132" s="22"/>
      <c r="I132" s="21"/>
      <c r="J132" s="21" t="s">
        <v>1286</v>
      </c>
      <c r="K132" s="23">
        <v>20098.900000000001</v>
      </c>
      <c r="L132" s="23"/>
      <c r="M132" s="24"/>
      <c r="N132" s="3"/>
      <c r="O132" s="7"/>
      <c r="P132" s="7"/>
      <c r="Q132" s="7"/>
    </row>
    <row r="133" spans="1:17" ht="46.5" customHeight="1">
      <c r="A133" s="20">
        <v>133</v>
      </c>
      <c r="B133" s="21" t="s">
        <v>1287</v>
      </c>
      <c r="C133" s="21" t="s">
        <v>1553</v>
      </c>
      <c r="D133" s="21">
        <v>6097</v>
      </c>
      <c r="E133" s="21"/>
      <c r="F133" s="21" t="s">
        <v>819</v>
      </c>
      <c r="G133" s="22" t="s">
        <v>842</v>
      </c>
      <c r="H133" s="22"/>
      <c r="I133" s="21"/>
      <c r="J133" s="21" t="s">
        <v>1288</v>
      </c>
      <c r="K133" s="23">
        <v>506.85</v>
      </c>
      <c r="L133" s="25"/>
      <c r="M133" s="24"/>
      <c r="N133" s="3"/>
      <c r="O133" s="7"/>
      <c r="P133" s="7"/>
      <c r="Q133" s="7"/>
    </row>
    <row r="134" spans="1:17" ht="46.5" customHeight="1">
      <c r="A134" s="20">
        <v>134</v>
      </c>
      <c r="B134" s="21" t="s">
        <v>32</v>
      </c>
      <c r="C134" s="21"/>
      <c r="D134" s="21">
        <v>6195</v>
      </c>
      <c r="E134" s="21"/>
      <c r="F134" s="21" t="s">
        <v>819</v>
      </c>
      <c r="G134" s="22" t="s">
        <v>843</v>
      </c>
      <c r="H134" s="22"/>
      <c r="I134" s="21"/>
      <c r="J134" s="21" t="s">
        <v>1289</v>
      </c>
      <c r="K134" s="23">
        <v>1885.29</v>
      </c>
      <c r="L134" s="23"/>
      <c r="M134" s="24"/>
      <c r="N134" s="3"/>
      <c r="O134" s="7"/>
      <c r="P134" s="7"/>
      <c r="Q134" s="7"/>
    </row>
    <row r="135" spans="1:17" ht="46.5" customHeight="1">
      <c r="A135" s="20">
        <v>135</v>
      </c>
      <c r="B135" s="21" t="s">
        <v>891</v>
      </c>
      <c r="C135" s="21">
        <v>5055200</v>
      </c>
      <c r="D135" s="21">
        <v>5796</v>
      </c>
      <c r="E135" s="21" t="s">
        <v>892</v>
      </c>
      <c r="F135" s="21" t="s">
        <v>819</v>
      </c>
      <c r="G135" s="22">
        <v>92798</v>
      </c>
      <c r="H135" s="22"/>
      <c r="I135" s="21" t="s">
        <v>1290</v>
      </c>
      <c r="J135" s="21" t="s">
        <v>1291</v>
      </c>
      <c r="K135" s="23">
        <v>1685.75</v>
      </c>
      <c r="L135" s="23"/>
      <c r="M135" s="24" t="s">
        <v>893</v>
      </c>
      <c r="N135" s="3"/>
      <c r="O135" s="7"/>
      <c r="P135" s="7"/>
      <c r="Q135" s="7"/>
    </row>
    <row r="136" spans="1:17" ht="46.5" customHeight="1">
      <c r="A136" s="20">
        <v>136</v>
      </c>
      <c r="B136" s="21" t="s">
        <v>894</v>
      </c>
      <c r="C136" s="21">
        <v>5055200</v>
      </c>
      <c r="D136" s="21">
        <v>5796</v>
      </c>
      <c r="E136" s="21" t="s">
        <v>892</v>
      </c>
      <c r="F136" s="21" t="s">
        <v>819</v>
      </c>
      <c r="G136" s="22">
        <v>92799</v>
      </c>
      <c r="H136" s="22"/>
      <c r="I136" s="21" t="s">
        <v>1290</v>
      </c>
      <c r="J136" s="21" t="s">
        <v>1291</v>
      </c>
      <c r="K136" s="23">
        <v>1164.25</v>
      </c>
      <c r="L136" s="23"/>
      <c r="M136" s="24" t="s">
        <v>893</v>
      </c>
      <c r="N136" s="3"/>
      <c r="O136" s="7"/>
      <c r="P136" s="7"/>
      <c r="Q136" s="7"/>
    </row>
    <row r="137" spans="1:17" ht="46.5" customHeight="1">
      <c r="A137" s="20">
        <v>137</v>
      </c>
      <c r="B137" s="21" t="s">
        <v>895</v>
      </c>
      <c r="C137" s="21"/>
      <c r="D137" s="21">
        <v>5793</v>
      </c>
      <c r="E137" s="21"/>
      <c r="F137" s="21" t="s">
        <v>819</v>
      </c>
      <c r="G137" s="22" t="s">
        <v>844</v>
      </c>
      <c r="H137" s="22"/>
      <c r="I137" s="21"/>
      <c r="J137" s="21" t="s">
        <v>1292</v>
      </c>
      <c r="K137" s="23">
        <v>932.53</v>
      </c>
      <c r="L137" s="25"/>
      <c r="M137" s="24"/>
      <c r="N137" s="3"/>
      <c r="O137" s="7"/>
      <c r="P137" s="7"/>
      <c r="Q137" s="7"/>
    </row>
    <row r="138" spans="1:17" ht="46.5" customHeight="1">
      <c r="A138" s="20">
        <v>138</v>
      </c>
      <c r="B138" s="21" t="s">
        <v>896</v>
      </c>
      <c r="C138" s="21"/>
      <c r="D138" s="21">
        <v>5793</v>
      </c>
      <c r="E138" s="21"/>
      <c r="F138" s="21" t="s">
        <v>819</v>
      </c>
      <c r="G138" s="22" t="s">
        <v>844</v>
      </c>
      <c r="H138" s="22"/>
      <c r="I138" s="21"/>
      <c r="J138" s="21" t="s">
        <v>1292</v>
      </c>
      <c r="K138" s="23">
        <v>731.54</v>
      </c>
      <c r="L138" s="25"/>
      <c r="M138" s="24"/>
      <c r="N138" s="3"/>
      <c r="O138" s="7"/>
      <c r="P138" s="7"/>
      <c r="Q138" s="7"/>
    </row>
    <row r="139" spans="1:17" ht="46.5" customHeight="1">
      <c r="A139" s="20">
        <v>139</v>
      </c>
      <c r="B139" s="21" t="s">
        <v>897</v>
      </c>
      <c r="C139" s="21"/>
      <c r="D139" s="21">
        <v>5997</v>
      </c>
      <c r="E139" s="21" t="s">
        <v>898</v>
      </c>
      <c r="F139" s="21" t="s">
        <v>819</v>
      </c>
      <c r="G139" s="22">
        <v>88654</v>
      </c>
      <c r="H139" s="22"/>
      <c r="I139" s="21" t="s">
        <v>1293</v>
      </c>
      <c r="J139" s="21" t="s">
        <v>899</v>
      </c>
      <c r="K139" s="23">
        <v>909.62</v>
      </c>
      <c r="L139" s="25"/>
      <c r="M139" s="24"/>
      <c r="N139" s="3"/>
      <c r="O139" s="7"/>
      <c r="P139" s="7"/>
      <c r="Q139" s="7"/>
    </row>
    <row r="140" spans="1:17" ht="46.5" customHeight="1">
      <c r="A140" s="20">
        <v>140</v>
      </c>
      <c r="B140" s="21" t="s">
        <v>901</v>
      </c>
      <c r="C140" s="21"/>
      <c r="D140" s="21">
        <v>5994</v>
      </c>
      <c r="E140" s="21" t="s">
        <v>900</v>
      </c>
      <c r="F140" s="21" t="s">
        <v>819</v>
      </c>
      <c r="G140" s="21" t="s">
        <v>1532</v>
      </c>
      <c r="H140" s="21"/>
      <c r="I140" s="21" t="s">
        <v>1294</v>
      </c>
      <c r="J140" s="21" t="s">
        <v>1295</v>
      </c>
      <c r="K140" s="23">
        <v>438.11</v>
      </c>
      <c r="L140" s="25">
        <v>137.27000000000001</v>
      </c>
      <c r="M140" s="24" t="s">
        <v>1296</v>
      </c>
      <c r="N140" s="3"/>
      <c r="O140" s="7"/>
      <c r="P140" s="7"/>
      <c r="Q140" s="7"/>
    </row>
    <row r="141" spans="1:17" ht="46.5" customHeight="1">
      <c r="A141" s="20">
        <v>141</v>
      </c>
      <c r="B141" s="21" t="s">
        <v>115</v>
      </c>
      <c r="C141" s="21" t="s">
        <v>1568</v>
      </c>
      <c r="D141" s="21">
        <v>5697</v>
      </c>
      <c r="E141" s="21"/>
      <c r="F141" s="21" t="s">
        <v>819</v>
      </c>
      <c r="G141" s="22" t="s">
        <v>845</v>
      </c>
      <c r="H141" s="22"/>
      <c r="I141" s="21"/>
      <c r="J141" s="21" t="s">
        <v>716</v>
      </c>
      <c r="K141" s="23">
        <v>6027.34</v>
      </c>
      <c r="L141" s="23"/>
      <c r="M141" s="24"/>
      <c r="N141" s="3"/>
      <c r="O141" s="7"/>
      <c r="P141" s="7"/>
      <c r="Q141" s="7"/>
    </row>
    <row r="142" spans="1:17" ht="46.5" customHeight="1">
      <c r="A142" s="20">
        <v>142</v>
      </c>
      <c r="B142" s="21" t="s">
        <v>902</v>
      </c>
      <c r="C142" s="21" t="s">
        <v>1561</v>
      </c>
      <c r="D142" s="21">
        <v>5796</v>
      </c>
      <c r="E142" s="21" t="s">
        <v>717</v>
      </c>
      <c r="F142" s="21" t="s">
        <v>819</v>
      </c>
      <c r="G142" s="22" t="s">
        <v>903</v>
      </c>
      <c r="H142" s="22">
        <v>327</v>
      </c>
      <c r="I142" s="21" t="s">
        <v>718</v>
      </c>
      <c r="J142" s="21" t="s">
        <v>904</v>
      </c>
      <c r="K142" s="23">
        <v>2002</v>
      </c>
      <c r="L142" s="23"/>
      <c r="M142" s="24"/>
      <c r="N142" s="3"/>
      <c r="O142" s="7"/>
      <c r="P142" s="7"/>
      <c r="Q142" s="7"/>
    </row>
    <row r="143" spans="1:17" ht="46.5" customHeight="1">
      <c r="A143" s="20">
        <v>143</v>
      </c>
      <c r="B143" s="21" t="s">
        <v>379</v>
      </c>
      <c r="C143" s="21" t="s">
        <v>31</v>
      </c>
      <c r="D143" s="21">
        <v>5794</v>
      </c>
      <c r="E143" s="21" t="s">
        <v>963</v>
      </c>
      <c r="F143" s="21" t="s">
        <v>819</v>
      </c>
      <c r="G143" s="22">
        <v>42050</v>
      </c>
      <c r="H143" s="22">
        <v>550</v>
      </c>
      <c r="I143" s="21"/>
      <c r="J143" s="21" t="s">
        <v>965</v>
      </c>
      <c r="K143" s="23">
        <v>2230</v>
      </c>
      <c r="L143" s="23"/>
      <c r="M143" s="24"/>
      <c r="N143" s="3"/>
      <c r="O143" s="7"/>
      <c r="P143" s="7"/>
      <c r="Q143" s="7"/>
    </row>
    <row r="144" spans="1:17" ht="46.5" customHeight="1">
      <c r="A144" s="20">
        <v>144</v>
      </c>
      <c r="B144" s="21" t="s">
        <v>380</v>
      </c>
      <c r="C144" s="21"/>
      <c r="D144" s="21">
        <v>5794</v>
      </c>
      <c r="E144" s="21" t="s">
        <v>963</v>
      </c>
      <c r="F144" s="21" t="s">
        <v>819</v>
      </c>
      <c r="G144" s="22">
        <v>42049</v>
      </c>
      <c r="H144" s="22">
        <v>550</v>
      </c>
      <c r="I144" s="21"/>
      <c r="J144" s="21" t="s">
        <v>965</v>
      </c>
      <c r="K144" s="23">
        <v>4747.2</v>
      </c>
      <c r="L144" s="23"/>
      <c r="M144" s="24"/>
      <c r="N144" s="3"/>
      <c r="O144" s="7"/>
      <c r="P144" s="7"/>
      <c r="Q144" s="7"/>
    </row>
    <row r="145" spans="1:17" ht="46.5" customHeight="1">
      <c r="A145" s="20">
        <v>145</v>
      </c>
      <c r="B145" s="21" t="s">
        <v>382</v>
      </c>
      <c r="C145" s="21" t="s">
        <v>1549</v>
      </c>
      <c r="D145" s="21">
        <v>5998</v>
      </c>
      <c r="E145" s="21" t="s">
        <v>381</v>
      </c>
      <c r="F145" s="21" t="s">
        <v>819</v>
      </c>
      <c r="G145" s="22">
        <v>78540</v>
      </c>
      <c r="H145" s="22"/>
      <c r="I145" s="21" t="s">
        <v>719</v>
      </c>
      <c r="J145" s="21" t="s">
        <v>720</v>
      </c>
      <c r="K145" s="23">
        <v>348.7</v>
      </c>
      <c r="L145" s="25"/>
      <c r="M145" s="24" t="s">
        <v>721</v>
      </c>
      <c r="N145" s="3"/>
      <c r="O145" s="7"/>
      <c r="P145" s="7"/>
      <c r="Q145" s="7"/>
    </row>
    <row r="146" spans="1:17" ht="46.5" customHeight="1">
      <c r="A146" s="20">
        <v>146</v>
      </c>
      <c r="B146" s="21" t="s">
        <v>383</v>
      </c>
      <c r="C146" s="21" t="s">
        <v>1550</v>
      </c>
      <c r="D146" s="21">
        <v>5998</v>
      </c>
      <c r="E146" s="21" t="s">
        <v>381</v>
      </c>
      <c r="F146" s="21" t="s">
        <v>819</v>
      </c>
      <c r="G146" s="22">
        <v>78541</v>
      </c>
      <c r="H146" s="22"/>
      <c r="I146" s="21" t="s">
        <v>719</v>
      </c>
      <c r="J146" s="21" t="s">
        <v>720</v>
      </c>
      <c r="K146" s="23">
        <v>354.9</v>
      </c>
      <c r="L146" s="25"/>
      <c r="M146" s="24" t="s">
        <v>721</v>
      </c>
      <c r="N146" s="3"/>
      <c r="O146" s="7"/>
      <c r="P146" s="7"/>
      <c r="Q146" s="7"/>
    </row>
    <row r="147" spans="1:17" ht="46.5" customHeight="1">
      <c r="A147" s="20">
        <v>147</v>
      </c>
      <c r="B147" s="27" t="s">
        <v>385</v>
      </c>
      <c r="C147" s="27"/>
      <c r="D147" s="27">
        <v>6197</v>
      </c>
      <c r="E147" s="27" t="s">
        <v>722</v>
      </c>
      <c r="F147" s="27" t="s">
        <v>819</v>
      </c>
      <c r="G147" s="22">
        <v>103286</v>
      </c>
      <c r="H147" s="22">
        <v>108</v>
      </c>
      <c r="I147" s="21"/>
      <c r="J147" s="21" t="s">
        <v>384</v>
      </c>
      <c r="K147" s="23">
        <v>92424.19</v>
      </c>
      <c r="L147" s="23"/>
      <c r="M147" s="24"/>
      <c r="N147" s="3"/>
      <c r="O147" s="7"/>
      <c r="P147" s="7"/>
      <c r="Q147" s="7"/>
    </row>
    <row r="148" spans="1:17" ht="46.5" customHeight="1">
      <c r="A148" s="20">
        <v>148</v>
      </c>
      <c r="B148" s="21" t="s">
        <v>386</v>
      </c>
      <c r="C148" s="21" t="s">
        <v>1540</v>
      </c>
      <c r="D148" s="21">
        <v>6198</v>
      </c>
      <c r="E148" s="21"/>
      <c r="F148" s="21" t="s">
        <v>819</v>
      </c>
      <c r="G148" s="22">
        <v>103287</v>
      </c>
      <c r="H148" s="22">
        <v>108</v>
      </c>
      <c r="I148" s="21"/>
      <c r="J148" s="21" t="s">
        <v>723</v>
      </c>
      <c r="K148" s="23">
        <v>24524.37</v>
      </c>
      <c r="L148" s="23"/>
      <c r="M148" s="24"/>
      <c r="N148" s="3"/>
      <c r="O148" s="7"/>
      <c r="P148" s="7"/>
      <c r="Q148" s="7"/>
    </row>
    <row r="149" spans="1:17" ht="46.5" customHeight="1">
      <c r="A149" s="20">
        <v>149</v>
      </c>
      <c r="B149" s="21" t="s">
        <v>387</v>
      </c>
      <c r="C149" s="21" t="s">
        <v>1369</v>
      </c>
      <c r="D149" s="21">
        <v>6198</v>
      </c>
      <c r="E149" s="21"/>
      <c r="F149" s="21" t="s">
        <v>819</v>
      </c>
      <c r="G149" s="22">
        <v>103288</v>
      </c>
      <c r="H149" s="22"/>
      <c r="I149" s="21"/>
      <c r="J149" s="21" t="s">
        <v>724</v>
      </c>
      <c r="K149" s="23">
        <v>56947.69</v>
      </c>
      <c r="L149" s="23"/>
      <c r="M149" s="24"/>
      <c r="N149" s="3"/>
      <c r="O149" s="7"/>
      <c r="P149" s="7"/>
      <c r="Q149" s="7"/>
    </row>
    <row r="150" spans="1:17" ht="46.5" customHeight="1">
      <c r="A150" s="20">
        <v>150</v>
      </c>
      <c r="B150" s="21" t="s">
        <v>1127</v>
      </c>
      <c r="C150" s="21"/>
      <c r="D150" s="21">
        <v>5595</v>
      </c>
      <c r="E150" s="21" t="s">
        <v>1128</v>
      </c>
      <c r="F150" s="21" t="s">
        <v>819</v>
      </c>
      <c r="G150" s="22" t="s">
        <v>1129</v>
      </c>
      <c r="H150" s="22" t="s">
        <v>1130</v>
      </c>
      <c r="I150" s="21" t="s">
        <v>1132</v>
      </c>
      <c r="J150" s="21" t="s">
        <v>195</v>
      </c>
      <c r="K150" s="23">
        <v>53801.35</v>
      </c>
      <c r="L150" s="23">
        <f>313+140.1</f>
        <v>453.1</v>
      </c>
      <c r="M150" s="24" t="s">
        <v>1131</v>
      </c>
      <c r="N150" s="3"/>
      <c r="O150" s="7"/>
      <c r="P150" s="7"/>
      <c r="Q150" s="7"/>
    </row>
    <row r="151" spans="1:17" ht="46.5" customHeight="1">
      <c r="A151" s="62">
        <v>151</v>
      </c>
      <c r="B151" s="21" t="s">
        <v>1133</v>
      </c>
      <c r="C151" s="21" t="s">
        <v>1545</v>
      </c>
      <c r="D151" s="21">
        <v>5696</v>
      </c>
      <c r="E151" s="21"/>
      <c r="F151" s="21" t="s">
        <v>819</v>
      </c>
      <c r="G151" s="22" t="s">
        <v>840</v>
      </c>
      <c r="H151" s="22"/>
      <c r="I151" s="21" t="s">
        <v>725</v>
      </c>
      <c r="J151" s="21" t="s">
        <v>1353</v>
      </c>
      <c r="K151" s="23">
        <v>304.06</v>
      </c>
      <c r="L151" s="25"/>
      <c r="M151" s="24" t="s">
        <v>726</v>
      </c>
      <c r="N151" s="3"/>
      <c r="O151" s="7"/>
      <c r="P151" s="7"/>
      <c r="Q151" s="7"/>
    </row>
    <row r="152" spans="1:17" ht="46.5" customHeight="1">
      <c r="A152" s="20">
        <v>152</v>
      </c>
      <c r="B152" s="21" t="s">
        <v>1134</v>
      </c>
      <c r="C152" s="21" t="s">
        <v>1551</v>
      </c>
      <c r="D152" s="21">
        <v>5696</v>
      </c>
      <c r="E152" s="21"/>
      <c r="F152" s="21" t="s">
        <v>819</v>
      </c>
      <c r="G152" s="22" t="s">
        <v>840</v>
      </c>
      <c r="H152" s="22"/>
      <c r="I152" s="21" t="s">
        <v>725</v>
      </c>
      <c r="J152" s="21" t="s">
        <v>1353</v>
      </c>
      <c r="K152" s="23">
        <v>359.01</v>
      </c>
      <c r="L152" s="25"/>
      <c r="M152" s="24" t="s">
        <v>727</v>
      </c>
      <c r="N152" s="3"/>
      <c r="O152" s="7"/>
      <c r="P152" s="7"/>
      <c r="Q152" s="7"/>
    </row>
    <row r="153" spans="1:17" ht="46.5" customHeight="1">
      <c r="A153" s="20">
        <v>153</v>
      </c>
      <c r="B153" s="21" t="s">
        <v>1137</v>
      </c>
      <c r="C153" s="21" t="s">
        <v>105</v>
      </c>
      <c r="D153" s="21">
        <v>6397</v>
      </c>
      <c r="E153" s="21" t="s">
        <v>1135</v>
      </c>
      <c r="F153" s="21" t="s">
        <v>819</v>
      </c>
      <c r="G153" s="22">
        <v>47528</v>
      </c>
      <c r="H153" s="22"/>
      <c r="I153" s="21" t="s">
        <v>728</v>
      </c>
      <c r="J153" s="21" t="s">
        <v>729</v>
      </c>
      <c r="K153" s="23">
        <v>1190.8</v>
      </c>
      <c r="L153" s="23"/>
      <c r="M153" s="24" t="s">
        <v>1136</v>
      </c>
      <c r="N153" s="3"/>
      <c r="O153" s="7"/>
      <c r="P153" s="7"/>
      <c r="Q153" s="7"/>
    </row>
    <row r="154" spans="1:17" ht="46.5" customHeight="1">
      <c r="A154" s="20">
        <v>154</v>
      </c>
      <c r="B154" s="21" t="s">
        <v>1138</v>
      </c>
      <c r="C154" s="21" t="s">
        <v>1140</v>
      </c>
      <c r="D154" s="21">
        <v>6195</v>
      </c>
      <c r="E154" s="21" t="s">
        <v>1139</v>
      </c>
      <c r="F154" s="21" t="s">
        <v>819</v>
      </c>
      <c r="G154" s="22" t="s">
        <v>846</v>
      </c>
      <c r="H154" s="21"/>
      <c r="I154" s="21" t="s">
        <v>1141</v>
      </c>
      <c r="J154" s="21" t="s">
        <v>730</v>
      </c>
      <c r="K154" s="23">
        <v>5650.49</v>
      </c>
      <c r="L154" s="23"/>
      <c r="M154" s="24"/>
      <c r="N154" s="3"/>
      <c r="O154" s="7"/>
      <c r="P154" s="7"/>
      <c r="Q154" s="7"/>
    </row>
    <row r="155" spans="1:17" ht="46.5" customHeight="1">
      <c r="A155" s="20">
        <v>155</v>
      </c>
      <c r="B155" s="21" t="s">
        <v>1142</v>
      </c>
      <c r="C155" s="21" t="s">
        <v>1143</v>
      </c>
      <c r="D155" s="21">
        <v>6195</v>
      </c>
      <c r="E155" s="21" t="s">
        <v>1139</v>
      </c>
      <c r="F155" s="21" t="s">
        <v>819</v>
      </c>
      <c r="G155" s="22" t="s">
        <v>847</v>
      </c>
      <c r="H155" s="21"/>
      <c r="I155" s="21" t="s">
        <v>1141</v>
      </c>
      <c r="J155" s="21" t="s">
        <v>730</v>
      </c>
      <c r="K155" s="23">
        <v>1029.6199999999999</v>
      </c>
      <c r="L155" s="23"/>
      <c r="M155" s="24"/>
      <c r="N155" s="3"/>
      <c r="O155" s="7"/>
      <c r="P155" s="7"/>
      <c r="Q155" s="7"/>
    </row>
    <row r="156" spans="1:17" ht="46.5" customHeight="1">
      <c r="A156" s="20">
        <v>156</v>
      </c>
      <c r="B156" s="21" t="s">
        <v>731</v>
      </c>
      <c r="C156" s="21"/>
      <c r="D156" s="21">
        <v>6298</v>
      </c>
      <c r="E156" s="21"/>
      <c r="F156" s="21" t="s">
        <v>819</v>
      </c>
      <c r="G156" s="22" t="s">
        <v>848</v>
      </c>
      <c r="H156" s="22"/>
      <c r="I156" s="21"/>
      <c r="J156" s="21" t="s">
        <v>732</v>
      </c>
      <c r="K156" s="23">
        <v>1130.8</v>
      </c>
      <c r="L156" s="23"/>
      <c r="M156" s="24"/>
      <c r="N156" s="3"/>
      <c r="O156" s="7"/>
      <c r="P156" s="7"/>
      <c r="Q156" s="7"/>
    </row>
    <row r="157" spans="1:17" ht="46.5" customHeight="1">
      <c r="A157" s="20">
        <v>157</v>
      </c>
      <c r="B157" s="21" t="s">
        <v>1144</v>
      </c>
      <c r="C157" s="21"/>
      <c r="D157" s="21">
        <v>6298</v>
      </c>
      <c r="E157" s="21"/>
      <c r="F157" s="21" t="s">
        <v>819</v>
      </c>
      <c r="G157" s="22" t="s">
        <v>848</v>
      </c>
      <c r="H157" s="21"/>
      <c r="I157" s="21"/>
      <c r="J157" s="21" t="s">
        <v>1145</v>
      </c>
      <c r="K157" s="23">
        <v>235.61</v>
      </c>
      <c r="L157" s="25"/>
      <c r="M157" s="24" t="s">
        <v>733</v>
      </c>
      <c r="N157" s="3"/>
      <c r="O157" s="7"/>
      <c r="P157" s="7"/>
      <c r="Q157" s="7"/>
    </row>
    <row r="158" spans="1:17" ht="46.5" customHeight="1">
      <c r="A158" s="20">
        <v>158</v>
      </c>
      <c r="B158" s="21" t="s">
        <v>1146</v>
      </c>
      <c r="C158" s="21"/>
      <c r="D158" s="21">
        <v>6298</v>
      </c>
      <c r="E158" s="21"/>
      <c r="F158" s="21" t="s">
        <v>819</v>
      </c>
      <c r="G158" s="22" t="s">
        <v>848</v>
      </c>
      <c r="H158" s="21"/>
      <c r="I158" s="21"/>
      <c r="J158" s="21" t="s">
        <v>732</v>
      </c>
      <c r="K158" s="23">
        <v>193.64</v>
      </c>
      <c r="L158" s="25"/>
      <c r="M158" s="24" t="s">
        <v>734</v>
      </c>
      <c r="N158" s="3"/>
      <c r="O158" s="7"/>
      <c r="P158" s="7"/>
      <c r="Q158" s="7"/>
    </row>
    <row r="159" spans="1:17" ht="46.5" customHeight="1">
      <c r="A159" s="20">
        <v>159</v>
      </c>
      <c r="B159" s="21" t="s">
        <v>1147</v>
      </c>
      <c r="C159" s="21"/>
      <c r="D159" s="21">
        <v>6298</v>
      </c>
      <c r="E159" s="21"/>
      <c r="F159" s="21" t="s">
        <v>819</v>
      </c>
      <c r="G159" s="22" t="s">
        <v>848</v>
      </c>
      <c r="H159" s="21"/>
      <c r="I159" s="21"/>
      <c r="J159" s="21" t="s">
        <v>1145</v>
      </c>
      <c r="K159" s="23">
        <v>185.51</v>
      </c>
      <c r="L159" s="25"/>
      <c r="M159" s="24" t="s">
        <v>735</v>
      </c>
      <c r="N159" s="3"/>
      <c r="O159" s="7"/>
      <c r="P159" s="7"/>
      <c r="Q159" s="7"/>
    </row>
    <row r="160" spans="1:17" ht="46.5" customHeight="1">
      <c r="A160" s="20">
        <v>160</v>
      </c>
      <c r="B160" s="21" t="s">
        <v>1148</v>
      </c>
      <c r="C160" s="21"/>
      <c r="D160" s="21">
        <v>5994</v>
      </c>
      <c r="E160" s="21" t="s">
        <v>1150</v>
      </c>
      <c r="F160" s="21" t="s">
        <v>819</v>
      </c>
      <c r="G160" s="22" t="s">
        <v>849</v>
      </c>
      <c r="H160" s="22"/>
      <c r="I160" s="21" t="s">
        <v>1149</v>
      </c>
      <c r="J160" s="21" t="s">
        <v>736</v>
      </c>
      <c r="K160" s="23">
        <v>5395.46</v>
      </c>
      <c r="L160" s="23"/>
      <c r="M160" s="24"/>
      <c r="N160" s="3"/>
      <c r="O160" s="7"/>
      <c r="P160" s="7"/>
      <c r="Q160" s="7"/>
    </row>
    <row r="161" spans="1:17" ht="46.5" customHeight="1">
      <c r="A161" s="20">
        <v>161</v>
      </c>
      <c r="B161" s="21" t="s">
        <v>1151</v>
      </c>
      <c r="C161" s="21" t="s">
        <v>1152</v>
      </c>
      <c r="D161" s="21">
        <v>5696</v>
      </c>
      <c r="E161" s="21" t="s">
        <v>737</v>
      </c>
      <c r="F161" s="21" t="s">
        <v>819</v>
      </c>
      <c r="G161" s="22" t="s">
        <v>1153</v>
      </c>
      <c r="H161" s="22">
        <v>908</v>
      </c>
      <c r="I161" s="21"/>
      <c r="J161" s="21" t="s">
        <v>1154</v>
      </c>
      <c r="K161" s="23">
        <v>305.89999999999998</v>
      </c>
      <c r="L161" s="31">
        <f>58.96+42.03</f>
        <v>100.99000000000001</v>
      </c>
      <c r="M161" s="24" t="s">
        <v>905</v>
      </c>
      <c r="N161" s="3"/>
      <c r="O161" s="7"/>
      <c r="P161" s="7"/>
      <c r="Q161" s="7"/>
    </row>
    <row r="162" spans="1:17" ht="46.5" customHeight="1">
      <c r="A162" s="20">
        <v>162</v>
      </c>
      <c r="B162" s="21" t="s">
        <v>106</v>
      </c>
      <c r="C162" s="21"/>
      <c r="D162" s="21">
        <v>6095</v>
      </c>
      <c r="E162" s="21" t="s">
        <v>1155</v>
      </c>
      <c r="F162" s="21" t="s">
        <v>819</v>
      </c>
      <c r="G162" s="22">
        <v>91229</v>
      </c>
      <c r="H162" s="22"/>
      <c r="I162" s="21" t="s">
        <v>1156</v>
      </c>
      <c r="J162" s="21" t="s">
        <v>1157</v>
      </c>
      <c r="K162" s="23">
        <v>13773.58</v>
      </c>
      <c r="L162" s="23"/>
      <c r="M162" s="24"/>
      <c r="N162" s="3"/>
      <c r="O162" s="7"/>
      <c r="P162" s="7"/>
      <c r="Q162" s="7"/>
    </row>
    <row r="163" spans="1:17" ht="46.5" customHeight="1">
      <c r="A163" s="20">
        <v>163</v>
      </c>
      <c r="B163" s="21" t="s">
        <v>1158</v>
      </c>
      <c r="C163" s="21"/>
      <c r="D163" s="21">
        <v>5694</v>
      </c>
      <c r="E163" s="21" t="s">
        <v>1159</v>
      </c>
      <c r="F163" s="21" t="s">
        <v>819</v>
      </c>
      <c r="G163" s="22">
        <v>80644</v>
      </c>
      <c r="H163" s="22"/>
      <c r="I163" s="21" t="s">
        <v>738</v>
      </c>
      <c r="J163" s="21" t="s">
        <v>739</v>
      </c>
      <c r="K163" s="23">
        <v>626.03</v>
      </c>
      <c r="L163" s="25"/>
      <c r="M163" s="24"/>
      <c r="N163" s="3"/>
      <c r="O163" s="7"/>
      <c r="P163" s="7"/>
      <c r="Q163" s="7"/>
    </row>
    <row r="164" spans="1:17" ht="46.5" customHeight="1">
      <c r="A164" s="20">
        <v>164</v>
      </c>
      <c r="B164" s="21" t="s">
        <v>474</v>
      </c>
      <c r="C164" s="21"/>
      <c r="D164" s="21">
        <v>5792</v>
      </c>
      <c r="E164" s="21" t="s">
        <v>472</v>
      </c>
      <c r="F164" s="21" t="s">
        <v>819</v>
      </c>
      <c r="G164" s="22" t="s">
        <v>473</v>
      </c>
      <c r="H164" s="22">
        <v>875</v>
      </c>
      <c r="I164" s="21" t="s">
        <v>740</v>
      </c>
      <c r="J164" s="21" t="s">
        <v>741</v>
      </c>
      <c r="K164" s="23">
        <v>6508.37</v>
      </c>
      <c r="L164" s="23"/>
      <c r="M164" s="24"/>
      <c r="N164" s="3"/>
      <c r="O164" s="7"/>
      <c r="P164" s="7"/>
      <c r="Q164" s="7"/>
    </row>
    <row r="165" spans="1:17" ht="46.5" customHeight="1">
      <c r="A165" s="20">
        <v>165</v>
      </c>
      <c r="B165" s="21" t="s">
        <v>475</v>
      </c>
      <c r="C165" s="21"/>
      <c r="D165" s="21">
        <v>5792</v>
      </c>
      <c r="E165" s="21" t="s">
        <v>476</v>
      </c>
      <c r="F165" s="21" t="s">
        <v>819</v>
      </c>
      <c r="G165" s="22" t="s">
        <v>477</v>
      </c>
      <c r="H165" s="22">
        <v>875</v>
      </c>
      <c r="I165" s="21" t="s">
        <v>740</v>
      </c>
      <c r="J165" s="21" t="s">
        <v>741</v>
      </c>
      <c r="K165" s="23">
        <v>273.25</v>
      </c>
      <c r="L165" s="25"/>
      <c r="M165" s="24"/>
      <c r="N165" s="3"/>
      <c r="O165" s="7"/>
      <c r="P165" s="7"/>
      <c r="Q165" s="7"/>
    </row>
    <row r="166" spans="1:17" ht="46.5" customHeight="1">
      <c r="A166" s="20">
        <v>166</v>
      </c>
      <c r="B166" s="21" t="s">
        <v>478</v>
      </c>
      <c r="C166" s="21"/>
      <c r="D166" s="21">
        <v>5695</v>
      </c>
      <c r="E166" s="21" t="s">
        <v>479</v>
      </c>
      <c r="F166" s="21" t="s">
        <v>819</v>
      </c>
      <c r="G166" s="22">
        <v>88624</v>
      </c>
      <c r="H166" s="22"/>
      <c r="I166" s="21" t="s">
        <v>742</v>
      </c>
      <c r="J166" s="21" t="s">
        <v>743</v>
      </c>
      <c r="K166" s="23">
        <v>471.79</v>
      </c>
      <c r="L166" s="25"/>
      <c r="M166" s="24"/>
      <c r="N166" s="3"/>
      <c r="O166" s="7"/>
      <c r="P166" s="7"/>
      <c r="Q166" s="7"/>
    </row>
    <row r="167" spans="1:17" ht="46.5" customHeight="1">
      <c r="A167" s="20">
        <v>167</v>
      </c>
      <c r="B167" s="21" t="s">
        <v>744</v>
      </c>
      <c r="C167" s="21"/>
      <c r="D167" s="21">
        <v>5793</v>
      </c>
      <c r="E167" s="21" t="s">
        <v>480</v>
      </c>
      <c r="F167" s="21" t="s">
        <v>819</v>
      </c>
      <c r="G167" s="22">
        <v>97561</v>
      </c>
      <c r="H167" s="22"/>
      <c r="I167" s="21" t="s">
        <v>745</v>
      </c>
      <c r="J167" s="21" t="s">
        <v>746</v>
      </c>
      <c r="K167" s="23">
        <v>3950.6</v>
      </c>
      <c r="L167" s="23" t="s">
        <v>53</v>
      </c>
      <c r="M167" s="24"/>
      <c r="N167" s="3"/>
      <c r="O167" s="7"/>
      <c r="P167" s="7"/>
      <c r="Q167" s="7"/>
    </row>
    <row r="168" spans="1:17" ht="46.5" customHeight="1">
      <c r="A168" s="20">
        <v>168</v>
      </c>
      <c r="B168" s="21" t="s">
        <v>747</v>
      </c>
      <c r="C168" s="21"/>
      <c r="D168" s="21">
        <v>5793</v>
      </c>
      <c r="E168" s="21" t="s">
        <v>480</v>
      </c>
      <c r="F168" s="21" t="s">
        <v>819</v>
      </c>
      <c r="G168" s="22">
        <v>97562</v>
      </c>
      <c r="H168" s="22"/>
      <c r="I168" s="21" t="s">
        <v>745</v>
      </c>
      <c r="J168" s="21" t="s">
        <v>748</v>
      </c>
      <c r="K168" s="23">
        <v>549.86</v>
      </c>
      <c r="L168" s="25" t="s">
        <v>53</v>
      </c>
      <c r="M168" s="24"/>
      <c r="N168" s="3"/>
      <c r="O168" s="7"/>
      <c r="P168" s="7"/>
      <c r="Q168" s="7"/>
    </row>
    <row r="169" spans="1:17" ht="46.5" customHeight="1">
      <c r="A169" s="20">
        <v>169</v>
      </c>
      <c r="B169" s="21" t="s">
        <v>388</v>
      </c>
      <c r="C169" s="21"/>
      <c r="D169" s="21">
        <v>5793</v>
      </c>
      <c r="E169" s="21" t="s">
        <v>480</v>
      </c>
      <c r="F169" s="21" t="s">
        <v>819</v>
      </c>
      <c r="G169" s="22">
        <v>97563</v>
      </c>
      <c r="H169" s="22"/>
      <c r="I169" s="21" t="s">
        <v>745</v>
      </c>
      <c r="J169" s="21" t="s">
        <v>748</v>
      </c>
      <c r="K169" s="23">
        <v>5601.89</v>
      </c>
      <c r="L169" s="23"/>
      <c r="M169" s="24"/>
      <c r="N169" s="3"/>
      <c r="O169" s="7"/>
      <c r="P169" s="7"/>
      <c r="Q169" s="7"/>
    </row>
    <row r="170" spans="1:17" ht="46.5" customHeight="1">
      <c r="A170" s="20">
        <v>170</v>
      </c>
      <c r="B170" s="21" t="s">
        <v>481</v>
      </c>
      <c r="C170" s="21"/>
      <c r="D170" s="21">
        <v>5895</v>
      </c>
      <c r="E170" s="21" t="s">
        <v>482</v>
      </c>
      <c r="F170" s="21" t="s">
        <v>819</v>
      </c>
      <c r="G170" s="21" t="s">
        <v>1533</v>
      </c>
      <c r="H170" s="21"/>
      <c r="I170" s="21" t="s">
        <v>389</v>
      </c>
      <c r="J170" s="21" t="s">
        <v>390</v>
      </c>
      <c r="K170" s="23">
        <v>98041.5</v>
      </c>
      <c r="L170" s="23"/>
      <c r="M170" s="24"/>
      <c r="N170" s="3"/>
      <c r="O170" s="7"/>
      <c r="P170" s="7"/>
      <c r="Q170" s="7"/>
    </row>
    <row r="171" spans="1:17" ht="46.5" customHeight="1">
      <c r="A171" s="20">
        <v>171</v>
      </c>
      <c r="B171" s="21" t="s">
        <v>483</v>
      </c>
      <c r="C171" s="21"/>
      <c r="D171" s="21">
        <v>5896</v>
      </c>
      <c r="E171" s="21" t="s">
        <v>484</v>
      </c>
      <c r="F171" s="21" t="s">
        <v>819</v>
      </c>
      <c r="G171" s="22" t="s">
        <v>485</v>
      </c>
      <c r="H171" s="22"/>
      <c r="I171" s="21" t="s">
        <v>967</v>
      </c>
      <c r="J171" s="21" t="s">
        <v>741</v>
      </c>
      <c r="K171" s="23">
        <v>150</v>
      </c>
      <c r="L171" s="25"/>
      <c r="M171" s="24" t="s">
        <v>727</v>
      </c>
      <c r="N171" s="3"/>
      <c r="O171" s="7"/>
      <c r="P171" s="7"/>
      <c r="Q171" s="7"/>
    </row>
    <row r="172" spans="1:17" ht="46.5" customHeight="1">
      <c r="A172" s="20">
        <v>172</v>
      </c>
      <c r="B172" s="21" t="s">
        <v>486</v>
      </c>
      <c r="C172" s="21"/>
      <c r="D172" s="21">
        <v>5595</v>
      </c>
      <c r="E172" s="21" t="s">
        <v>391</v>
      </c>
      <c r="F172" s="21" t="s">
        <v>819</v>
      </c>
      <c r="G172" s="22" t="s">
        <v>850</v>
      </c>
      <c r="H172" s="22"/>
      <c r="I172" s="21" t="s">
        <v>622</v>
      </c>
      <c r="J172" s="21" t="s">
        <v>623</v>
      </c>
      <c r="K172" s="23">
        <v>2842.71</v>
      </c>
      <c r="L172" s="23">
        <v>116</v>
      </c>
      <c r="M172" s="24" t="s">
        <v>641</v>
      </c>
      <c r="N172" s="3"/>
      <c r="O172" s="7"/>
      <c r="P172" s="7"/>
      <c r="Q172" s="7"/>
    </row>
    <row r="173" spans="1:17" ht="46.5" customHeight="1">
      <c r="A173" s="20">
        <v>173</v>
      </c>
      <c r="B173" s="21" t="s">
        <v>487</v>
      </c>
      <c r="C173" s="21" t="s">
        <v>1554</v>
      </c>
      <c r="D173" s="21">
        <v>5794</v>
      </c>
      <c r="E173" s="21" t="s">
        <v>488</v>
      </c>
      <c r="F173" s="21" t="s">
        <v>819</v>
      </c>
      <c r="G173" s="22">
        <v>82674</v>
      </c>
      <c r="H173" s="22"/>
      <c r="I173" s="21" t="s">
        <v>392</v>
      </c>
      <c r="J173" s="21" t="s">
        <v>393</v>
      </c>
      <c r="K173" s="23">
        <v>603.29999999999995</v>
      </c>
      <c r="L173" s="23"/>
      <c r="M173" s="24"/>
      <c r="N173" s="3"/>
      <c r="O173" s="7"/>
      <c r="P173" s="7"/>
      <c r="Q173" s="7"/>
    </row>
    <row r="174" spans="1:17" ht="46.5" customHeight="1">
      <c r="A174" s="20">
        <v>174</v>
      </c>
      <c r="B174" s="21" t="s">
        <v>107</v>
      </c>
      <c r="C174" s="21"/>
      <c r="D174" s="21">
        <v>5994</v>
      </c>
      <c r="E174" s="21"/>
      <c r="F174" s="21" t="s">
        <v>819</v>
      </c>
      <c r="G174" s="22" t="s">
        <v>851</v>
      </c>
      <c r="H174" s="22"/>
      <c r="I174" s="21" t="s">
        <v>489</v>
      </c>
      <c r="J174" s="21" t="s">
        <v>394</v>
      </c>
      <c r="K174" s="23">
        <v>515.72</v>
      </c>
      <c r="L174" s="23"/>
      <c r="M174" s="24"/>
      <c r="N174" s="3"/>
      <c r="O174" s="7"/>
      <c r="P174" s="7"/>
      <c r="Q174" s="7"/>
    </row>
    <row r="175" spans="1:17" ht="46.5" customHeight="1">
      <c r="A175" s="20">
        <v>175</v>
      </c>
      <c r="B175" s="21" t="s">
        <v>490</v>
      </c>
      <c r="C175" s="21" t="s">
        <v>752</v>
      </c>
      <c r="D175" s="21">
        <v>5595</v>
      </c>
      <c r="E175" s="21" t="s">
        <v>753</v>
      </c>
      <c r="F175" s="21" t="s">
        <v>1264</v>
      </c>
      <c r="G175" s="22" t="s">
        <v>754</v>
      </c>
      <c r="H175" s="22">
        <v>921</v>
      </c>
      <c r="I175" s="21" t="s">
        <v>755</v>
      </c>
      <c r="J175" s="21" t="s">
        <v>623</v>
      </c>
      <c r="K175" s="23">
        <v>841.5</v>
      </c>
      <c r="L175" s="23">
        <f>182.12+27.38</f>
        <v>209.5</v>
      </c>
      <c r="M175" s="24" t="s">
        <v>641</v>
      </c>
      <c r="N175" s="3"/>
      <c r="O175" s="7"/>
      <c r="P175" s="7"/>
      <c r="Q175" s="7"/>
    </row>
    <row r="176" spans="1:17" ht="46.5" customHeight="1">
      <c r="A176" s="20">
        <v>176</v>
      </c>
      <c r="B176" s="21" t="s">
        <v>491</v>
      </c>
      <c r="C176" s="21"/>
      <c r="D176" s="21">
        <v>6095</v>
      </c>
      <c r="E176" s="21" t="s">
        <v>492</v>
      </c>
      <c r="F176" s="21" t="s">
        <v>819</v>
      </c>
      <c r="G176" s="21" t="s">
        <v>852</v>
      </c>
      <c r="H176" s="21"/>
      <c r="I176" s="21" t="s">
        <v>493</v>
      </c>
      <c r="J176" s="21" t="s">
        <v>395</v>
      </c>
      <c r="K176" s="23">
        <v>2613.17</v>
      </c>
      <c r="L176" s="25"/>
      <c r="M176" s="24"/>
      <c r="N176" s="3"/>
      <c r="O176" s="7"/>
      <c r="P176" s="7"/>
      <c r="Q176" s="7"/>
    </row>
    <row r="177" spans="1:17" ht="46.5" customHeight="1">
      <c r="A177" s="20">
        <v>177</v>
      </c>
      <c r="B177" s="21" t="s">
        <v>494</v>
      </c>
      <c r="C177" s="21" t="s">
        <v>108</v>
      </c>
      <c r="D177" s="21">
        <v>6194</v>
      </c>
      <c r="E177" s="21" t="s">
        <v>495</v>
      </c>
      <c r="F177" s="21" t="s">
        <v>496</v>
      </c>
      <c r="G177" s="22" t="s">
        <v>853</v>
      </c>
      <c r="H177" s="22"/>
      <c r="I177" s="21" t="s">
        <v>396</v>
      </c>
      <c r="J177" s="21" t="s">
        <v>397</v>
      </c>
      <c r="K177" s="23">
        <v>575.20000000000005</v>
      </c>
      <c r="L177" s="25"/>
      <c r="M177" s="24" t="s">
        <v>497</v>
      </c>
      <c r="N177" s="3"/>
      <c r="O177" s="7"/>
      <c r="P177" s="7"/>
      <c r="Q177" s="7"/>
    </row>
    <row r="178" spans="1:17" ht="46.5" customHeight="1">
      <c r="A178" s="20">
        <v>178</v>
      </c>
      <c r="B178" s="21" t="s">
        <v>498</v>
      </c>
      <c r="C178" s="21"/>
      <c r="D178" s="21">
        <v>6094</v>
      </c>
      <c r="E178" s="21" t="s">
        <v>499</v>
      </c>
      <c r="F178" s="21" t="s">
        <v>819</v>
      </c>
      <c r="G178" s="22">
        <v>92489</v>
      </c>
      <c r="H178" s="22"/>
      <c r="I178" s="21" t="s">
        <v>398</v>
      </c>
      <c r="J178" s="21" t="s">
        <v>399</v>
      </c>
      <c r="K178" s="23">
        <v>848.45</v>
      </c>
      <c r="L178" s="25"/>
      <c r="M178" s="24"/>
      <c r="N178" s="3"/>
      <c r="O178" s="7"/>
      <c r="P178" s="7"/>
      <c r="Q178" s="7"/>
    </row>
    <row r="179" spans="1:17" ht="46.5" customHeight="1">
      <c r="A179" s="20">
        <v>179</v>
      </c>
      <c r="B179" s="21" t="s">
        <v>500</v>
      </c>
      <c r="C179" s="21"/>
      <c r="D179" s="21">
        <v>6094</v>
      </c>
      <c r="E179" s="21" t="s">
        <v>1021</v>
      </c>
      <c r="F179" s="21" t="s">
        <v>819</v>
      </c>
      <c r="G179" s="22">
        <v>92489</v>
      </c>
      <c r="H179" s="22"/>
      <c r="I179" s="21" t="s">
        <v>398</v>
      </c>
      <c r="J179" s="21" t="s">
        <v>399</v>
      </c>
      <c r="K179" s="23">
        <v>1371.1</v>
      </c>
      <c r="L179" s="25"/>
      <c r="M179" s="24"/>
      <c r="N179" s="3"/>
      <c r="O179" s="7"/>
      <c r="P179" s="7"/>
      <c r="Q179" s="7"/>
    </row>
    <row r="180" spans="1:17" ht="46.5" customHeight="1">
      <c r="A180" s="20">
        <v>180</v>
      </c>
      <c r="B180" s="21" t="s">
        <v>1020</v>
      </c>
      <c r="C180" s="21"/>
      <c r="D180" s="21">
        <v>6094</v>
      </c>
      <c r="E180" s="21" t="s">
        <v>1021</v>
      </c>
      <c r="F180" s="21" t="s">
        <v>819</v>
      </c>
      <c r="G180" s="22">
        <v>92489</v>
      </c>
      <c r="H180" s="22"/>
      <c r="I180" s="21" t="s">
        <v>398</v>
      </c>
      <c r="J180" s="21" t="s">
        <v>399</v>
      </c>
      <c r="K180" s="23">
        <v>697.17</v>
      </c>
      <c r="L180" s="25"/>
      <c r="M180" s="24"/>
      <c r="N180" s="3"/>
      <c r="O180" s="7"/>
      <c r="P180" s="7"/>
      <c r="Q180" s="7"/>
    </row>
    <row r="181" spans="1:17" ht="46.5" customHeight="1">
      <c r="A181" s="20">
        <v>181</v>
      </c>
      <c r="B181" s="21" t="s">
        <v>1022</v>
      </c>
      <c r="C181" s="21"/>
      <c r="D181" s="21">
        <v>5693</v>
      </c>
      <c r="E181" s="21" t="s">
        <v>1023</v>
      </c>
      <c r="F181" s="21" t="s">
        <v>819</v>
      </c>
      <c r="G181" s="22">
        <v>96715</v>
      </c>
      <c r="H181" s="22"/>
      <c r="I181" s="21" t="s">
        <v>400</v>
      </c>
      <c r="J181" s="21" t="s">
        <v>401</v>
      </c>
      <c r="K181" s="23">
        <v>5398.57</v>
      </c>
      <c r="L181" s="25"/>
      <c r="M181" s="24"/>
      <c r="N181" s="3"/>
      <c r="O181" s="7"/>
      <c r="P181" s="7"/>
      <c r="Q181" s="7"/>
    </row>
    <row r="182" spans="1:17" ht="46.5" customHeight="1">
      <c r="A182" s="20">
        <v>182</v>
      </c>
      <c r="B182" s="21" t="s">
        <v>1024</v>
      </c>
      <c r="C182" s="21"/>
      <c r="D182" s="21">
        <v>5792</v>
      </c>
      <c r="E182" s="21" t="s">
        <v>1025</v>
      </c>
      <c r="F182" s="21" t="s">
        <v>819</v>
      </c>
      <c r="G182" s="21" t="s">
        <v>854</v>
      </c>
      <c r="H182" s="21"/>
      <c r="I182" s="21" t="s">
        <v>402</v>
      </c>
      <c r="J182" s="21" t="s">
        <v>403</v>
      </c>
      <c r="K182" s="23">
        <v>3201.33</v>
      </c>
      <c r="L182" s="25"/>
      <c r="M182" s="24"/>
      <c r="N182" s="3"/>
      <c r="O182" s="7"/>
      <c r="P182" s="7"/>
      <c r="Q182" s="7"/>
    </row>
    <row r="183" spans="1:17" ht="46.5" customHeight="1">
      <c r="A183" s="20">
        <v>183</v>
      </c>
      <c r="B183" s="21" t="s">
        <v>1026</v>
      </c>
      <c r="C183" s="21"/>
      <c r="D183" s="21">
        <v>6094</v>
      </c>
      <c r="E183" s="21" t="s">
        <v>1027</v>
      </c>
      <c r="F183" s="21" t="s">
        <v>819</v>
      </c>
      <c r="G183" s="22">
        <v>66147</v>
      </c>
      <c r="H183" s="22"/>
      <c r="I183" s="21" t="s">
        <v>404</v>
      </c>
      <c r="J183" s="21" t="s">
        <v>1029</v>
      </c>
      <c r="K183" s="23">
        <v>5965.15</v>
      </c>
      <c r="L183" s="25"/>
      <c r="M183" s="24"/>
      <c r="N183" s="3"/>
      <c r="O183" s="7"/>
      <c r="P183" s="7"/>
      <c r="Q183" s="7"/>
    </row>
    <row r="184" spans="1:17" ht="46.5" customHeight="1">
      <c r="A184" s="20">
        <v>184</v>
      </c>
      <c r="B184" s="21" t="s">
        <v>1036</v>
      </c>
      <c r="C184" s="21"/>
      <c r="D184" s="21">
        <v>6094</v>
      </c>
      <c r="E184" s="21" t="s">
        <v>1027</v>
      </c>
      <c r="F184" s="21" t="s">
        <v>819</v>
      </c>
      <c r="G184" s="22">
        <v>66147</v>
      </c>
      <c r="H184" s="22"/>
      <c r="I184" s="21" t="s">
        <v>404</v>
      </c>
      <c r="J184" s="21" t="s">
        <v>1029</v>
      </c>
      <c r="K184" s="23">
        <v>71.34</v>
      </c>
      <c r="L184" s="25"/>
      <c r="M184" s="24"/>
      <c r="N184" s="3"/>
      <c r="O184" s="7"/>
      <c r="P184" s="7"/>
      <c r="Q184" s="7"/>
    </row>
    <row r="185" spans="1:17" ht="46.5" customHeight="1">
      <c r="A185" s="20">
        <v>185</v>
      </c>
      <c r="B185" s="21" t="s">
        <v>1035</v>
      </c>
      <c r="C185" s="21"/>
      <c r="D185" s="21">
        <v>6094</v>
      </c>
      <c r="E185" s="21" t="s">
        <v>1027</v>
      </c>
      <c r="F185" s="21" t="s">
        <v>1028</v>
      </c>
      <c r="G185" s="22">
        <v>66147</v>
      </c>
      <c r="H185" s="22"/>
      <c r="I185" s="21" t="s">
        <v>404</v>
      </c>
      <c r="J185" s="21" t="s">
        <v>1029</v>
      </c>
      <c r="K185" s="23">
        <v>120.94</v>
      </c>
      <c r="L185" s="25"/>
      <c r="M185" s="24"/>
      <c r="N185" s="3"/>
      <c r="O185" s="7"/>
      <c r="P185" s="7"/>
      <c r="Q185" s="7"/>
    </row>
    <row r="186" spans="1:17" ht="46.5" customHeight="1">
      <c r="A186" s="20">
        <v>186</v>
      </c>
      <c r="B186" s="21" t="s">
        <v>1215</v>
      </c>
      <c r="C186" s="21" t="s">
        <v>109</v>
      </c>
      <c r="D186" s="21">
        <v>6096</v>
      </c>
      <c r="E186" s="21" t="s">
        <v>1216</v>
      </c>
      <c r="F186" s="21" t="s">
        <v>1264</v>
      </c>
      <c r="G186" s="21" t="s">
        <v>874</v>
      </c>
      <c r="H186" s="21">
        <v>924</v>
      </c>
      <c r="I186" s="21" t="s">
        <v>205</v>
      </c>
      <c r="J186" s="21" t="s">
        <v>206</v>
      </c>
      <c r="K186" s="23">
        <v>765</v>
      </c>
      <c r="L186" s="23">
        <f>101.76+52.24</f>
        <v>154</v>
      </c>
      <c r="M186" s="24"/>
      <c r="N186" s="3"/>
      <c r="O186" s="7"/>
      <c r="P186" s="7"/>
      <c r="Q186" s="7"/>
    </row>
    <row r="187" spans="1:17" ht="46.5" customHeight="1">
      <c r="A187" s="20">
        <v>187</v>
      </c>
      <c r="B187" s="21" t="s">
        <v>1217</v>
      </c>
      <c r="C187" s="21" t="s">
        <v>1552</v>
      </c>
      <c r="D187" s="21">
        <v>5490</v>
      </c>
      <c r="E187" s="21"/>
      <c r="F187" s="21" t="s">
        <v>907</v>
      </c>
      <c r="G187" s="22">
        <v>24495</v>
      </c>
      <c r="H187" s="22"/>
      <c r="I187" s="21" t="s">
        <v>406</v>
      </c>
      <c r="J187" s="21" t="s">
        <v>630</v>
      </c>
      <c r="K187" s="23">
        <v>450</v>
      </c>
      <c r="L187" s="23"/>
      <c r="M187" s="24"/>
      <c r="N187" s="3"/>
      <c r="O187" s="7"/>
      <c r="P187" s="7"/>
      <c r="Q187" s="7"/>
    </row>
    <row r="188" spans="1:17" ht="46.5" customHeight="1">
      <c r="A188" s="20">
        <v>188</v>
      </c>
      <c r="B188" s="21" t="s">
        <v>111</v>
      </c>
      <c r="C188" s="21" t="s">
        <v>110</v>
      </c>
      <c r="D188" s="21">
        <v>5895</v>
      </c>
      <c r="E188" s="21"/>
      <c r="F188" s="21" t="s">
        <v>1218</v>
      </c>
      <c r="G188" s="22">
        <v>59370</v>
      </c>
      <c r="H188" s="21"/>
      <c r="I188" s="21"/>
      <c r="J188" s="21" t="s">
        <v>913</v>
      </c>
      <c r="K188" s="23">
        <v>213408.7</v>
      </c>
      <c r="L188" s="23">
        <v>701.3</v>
      </c>
      <c r="M188" s="24" t="s">
        <v>1219</v>
      </c>
      <c r="N188" s="3"/>
      <c r="O188" s="7"/>
      <c r="P188" s="7"/>
      <c r="Q188" s="7"/>
    </row>
    <row r="189" spans="1:17" ht="46.5" customHeight="1">
      <c r="A189" s="20">
        <v>189</v>
      </c>
      <c r="B189" s="21" t="s">
        <v>1220</v>
      </c>
      <c r="C189" s="21" t="s">
        <v>1569</v>
      </c>
      <c r="D189" s="21">
        <v>6097</v>
      </c>
      <c r="E189" s="21" t="s">
        <v>1222</v>
      </c>
      <c r="F189" s="21" t="s">
        <v>819</v>
      </c>
      <c r="G189" s="22">
        <v>86333</v>
      </c>
      <c r="H189" s="22"/>
      <c r="I189" s="21" t="s">
        <v>1223</v>
      </c>
      <c r="J189" s="21" t="s">
        <v>407</v>
      </c>
      <c r="K189" s="23">
        <v>7512.41</v>
      </c>
      <c r="L189" s="23">
        <f>1458.91+600</f>
        <v>2058.91</v>
      </c>
      <c r="M189" s="24" t="s">
        <v>531</v>
      </c>
      <c r="N189" s="3"/>
      <c r="O189" s="7"/>
      <c r="P189" s="7"/>
      <c r="Q189" s="7"/>
    </row>
    <row r="190" spans="1:17" ht="46.5" customHeight="1">
      <c r="A190" s="32">
        <v>190</v>
      </c>
      <c r="B190" s="33" t="s">
        <v>448</v>
      </c>
      <c r="C190" s="21"/>
      <c r="D190" s="21">
        <v>5594</v>
      </c>
      <c r="E190" s="21" t="s">
        <v>1224</v>
      </c>
      <c r="F190" s="21" t="s">
        <v>819</v>
      </c>
      <c r="G190" s="21" t="s">
        <v>1532</v>
      </c>
      <c r="H190" s="21"/>
      <c r="I190" s="21"/>
      <c r="J190" s="21" t="s">
        <v>408</v>
      </c>
      <c r="K190" s="23">
        <v>358.31</v>
      </c>
      <c r="L190" s="25"/>
      <c r="M190" s="24"/>
      <c r="N190" s="3"/>
      <c r="O190" s="7"/>
      <c r="P190" s="7"/>
      <c r="Q190" s="7"/>
    </row>
    <row r="191" spans="1:17" ht="46.5" customHeight="1">
      <c r="A191" s="32">
        <v>191</v>
      </c>
      <c r="B191" s="33" t="s">
        <v>449</v>
      </c>
      <c r="C191" s="33" t="s">
        <v>449</v>
      </c>
      <c r="D191" s="33" t="s">
        <v>449</v>
      </c>
      <c r="E191" s="21" t="s">
        <v>1224</v>
      </c>
      <c r="F191" s="21" t="s">
        <v>535</v>
      </c>
      <c r="G191" s="21" t="s">
        <v>1532</v>
      </c>
      <c r="H191" s="33" t="s">
        <v>449</v>
      </c>
      <c r="I191" s="33" t="s">
        <v>449</v>
      </c>
      <c r="J191" s="21" t="s">
        <v>408</v>
      </c>
      <c r="K191" s="33" t="s">
        <v>449</v>
      </c>
      <c r="L191" s="33" t="s">
        <v>449</v>
      </c>
      <c r="M191" s="34" t="s">
        <v>449</v>
      </c>
      <c r="N191" s="3"/>
      <c r="O191" s="7"/>
      <c r="P191" s="7"/>
      <c r="Q191" s="7"/>
    </row>
    <row r="192" spans="1:17" ht="46.5" customHeight="1">
      <c r="A192" s="20">
        <v>192</v>
      </c>
      <c r="B192" s="21" t="s">
        <v>501</v>
      </c>
      <c r="C192" s="21" t="s">
        <v>112</v>
      </c>
      <c r="D192" s="21">
        <v>6096</v>
      </c>
      <c r="E192" s="21" t="s">
        <v>409</v>
      </c>
      <c r="F192" s="21" t="s">
        <v>1264</v>
      </c>
      <c r="G192" s="21" t="s">
        <v>855</v>
      </c>
      <c r="H192" s="22">
        <v>922</v>
      </c>
      <c r="I192" s="21" t="s">
        <v>410</v>
      </c>
      <c r="J192" s="21" t="s">
        <v>970</v>
      </c>
      <c r="K192" s="23">
        <v>468</v>
      </c>
      <c r="L192" s="25">
        <v>142.75</v>
      </c>
      <c r="M192" s="24" t="s">
        <v>411</v>
      </c>
      <c r="N192" s="3"/>
      <c r="O192" s="7"/>
      <c r="P192" s="7"/>
      <c r="Q192" s="7"/>
    </row>
    <row r="193" spans="1:17" ht="62.25" customHeight="1">
      <c r="A193" s="20">
        <v>193</v>
      </c>
      <c r="B193" s="21" t="s">
        <v>604</v>
      </c>
      <c r="C193" s="21" t="s">
        <v>1297</v>
      </c>
      <c r="D193" s="21">
        <v>5697</v>
      </c>
      <c r="E193" s="21" t="s">
        <v>412</v>
      </c>
      <c r="F193" s="21" t="s">
        <v>819</v>
      </c>
      <c r="G193" s="22" t="s">
        <v>502</v>
      </c>
      <c r="H193" s="22"/>
      <c r="I193" s="21"/>
      <c r="J193" s="21" t="s">
        <v>413</v>
      </c>
      <c r="K193" s="23">
        <v>1389.28</v>
      </c>
      <c r="L193" s="23">
        <f>111.7+33.6</f>
        <v>145.30000000000001</v>
      </c>
      <c r="M193" s="24" t="s">
        <v>414</v>
      </c>
      <c r="N193" s="3"/>
      <c r="O193" s="7"/>
      <c r="P193" s="7"/>
      <c r="Q193" s="7"/>
    </row>
    <row r="194" spans="1:17" ht="46.5" customHeight="1">
      <c r="A194" s="20">
        <v>194</v>
      </c>
      <c r="B194" s="21" t="s">
        <v>503</v>
      </c>
      <c r="C194" s="21"/>
      <c r="D194" s="21">
        <v>5595</v>
      </c>
      <c r="E194" s="21" t="s">
        <v>504</v>
      </c>
      <c r="F194" s="21" t="s">
        <v>819</v>
      </c>
      <c r="G194" s="22" t="s">
        <v>856</v>
      </c>
      <c r="H194" s="22"/>
      <c r="I194" s="21" t="s">
        <v>415</v>
      </c>
      <c r="J194" s="21" t="s">
        <v>416</v>
      </c>
      <c r="K194" s="23">
        <v>990.34</v>
      </c>
      <c r="L194" s="25"/>
      <c r="M194" s="24"/>
      <c r="N194" s="3"/>
      <c r="O194" s="7"/>
      <c r="P194" s="7"/>
      <c r="Q194" s="7"/>
    </row>
    <row r="195" spans="1:17" ht="46.5" customHeight="1">
      <c r="A195" s="20">
        <v>195</v>
      </c>
      <c r="B195" s="21" t="s">
        <v>505</v>
      </c>
      <c r="C195" s="21"/>
      <c r="D195" s="21">
        <v>5595</v>
      </c>
      <c r="E195" s="21" t="s">
        <v>504</v>
      </c>
      <c r="F195" s="21" t="s">
        <v>819</v>
      </c>
      <c r="G195" s="22" t="s">
        <v>856</v>
      </c>
      <c r="H195" s="22"/>
      <c r="I195" s="21" t="s">
        <v>415</v>
      </c>
      <c r="J195" s="21" t="s">
        <v>416</v>
      </c>
      <c r="K195" s="23">
        <v>1564.16</v>
      </c>
      <c r="L195" s="23"/>
      <c r="M195" s="24"/>
      <c r="N195" s="3"/>
      <c r="O195" s="7"/>
      <c r="P195" s="7"/>
      <c r="Q195" s="7"/>
    </row>
    <row r="196" spans="1:17" ht="46.5" customHeight="1">
      <c r="A196" s="20">
        <v>196</v>
      </c>
      <c r="B196" s="21" t="s">
        <v>506</v>
      </c>
      <c r="C196" s="21"/>
      <c r="D196" s="21">
        <v>5595</v>
      </c>
      <c r="E196" s="21" t="s">
        <v>504</v>
      </c>
      <c r="F196" s="21" t="s">
        <v>819</v>
      </c>
      <c r="G196" s="22" t="s">
        <v>856</v>
      </c>
      <c r="H196" s="22"/>
      <c r="I196" s="21" t="s">
        <v>415</v>
      </c>
      <c r="J196" s="21" t="s">
        <v>416</v>
      </c>
      <c r="K196" s="23">
        <v>513.46</v>
      </c>
      <c r="L196" s="25"/>
      <c r="M196" s="24"/>
      <c r="N196" s="3"/>
      <c r="O196" s="7"/>
      <c r="P196" s="7"/>
      <c r="Q196" s="7"/>
    </row>
    <row r="197" spans="1:17" ht="46.5" customHeight="1">
      <c r="A197" s="20">
        <v>197</v>
      </c>
      <c r="B197" s="21" t="s">
        <v>507</v>
      </c>
      <c r="C197" s="21"/>
      <c r="D197" s="21">
        <v>5595</v>
      </c>
      <c r="E197" s="21" t="s">
        <v>508</v>
      </c>
      <c r="F197" s="21" t="s">
        <v>819</v>
      </c>
      <c r="G197" s="22">
        <v>13360</v>
      </c>
      <c r="H197" s="22"/>
      <c r="I197" s="21" t="s">
        <v>417</v>
      </c>
      <c r="J197" s="21" t="s">
        <v>418</v>
      </c>
      <c r="K197" s="23">
        <v>2559.6799999999998</v>
      </c>
      <c r="L197" s="23"/>
      <c r="M197" s="24"/>
      <c r="N197" s="3"/>
      <c r="O197" s="7"/>
      <c r="P197" s="7"/>
      <c r="Q197" s="7"/>
    </row>
    <row r="198" spans="1:17" ht="46.5" customHeight="1">
      <c r="A198" s="20">
        <v>198</v>
      </c>
      <c r="B198" s="21" t="s">
        <v>509</v>
      </c>
      <c r="C198" s="21"/>
      <c r="D198" s="21">
        <v>5595</v>
      </c>
      <c r="E198" s="21" t="s">
        <v>508</v>
      </c>
      <c r="F198" s="21" t="s">
        <v>819</v>
      </c>
      <c r="G198" s="22">
        <v>13360</v>
      </c>
      <c r="H198" s="22"/>
      <c r="I198" s="21" t="s">
        <v>417</v>
      </c>
      <c r="J198" s="21" t="s">
        <v>418</v>
      </c>
      <c r="K198" s="23">
        <v>150</v>
      </c>
      <c r="L198" s="25"/>
      <c r="M198" s="24"/>
      <c r="N198" s="3"/>
      <c r="O198" s="7"/>
      <c r="P198" s="7"/>
      <c r="Q198" s="7"/>
    </row>
    <row r="199" spans="1:17" ht="46.5" customHeight="1">
      <c r="A199" s="20">
        <v>199</v>
      </c>
      <c r="B199" s="21" t="s">
        <v>510</v>
      </c>
      <c r="C199" s="21" t="s">
        <v>123</v>
      </c>
      <c r="D199" s="21">
        <v>5393</v>
      </c>
      <c r="E199" s="21" t="s">
        <v>511</v>
      </c>
      <c r="F199" s="21" t="s">
        <v>819</v>
      </c>
      <c r="G199" s="21" t="s">
        <v>857</v>
      </c>
      <c r="H199" s="21"/>
      <c r="I199" s="21" t="s">
        <v>419</v>
      </c>
      <c r="J199" s="21" t="s">
        <v>523</v>
      </c>
      <c r="K199" s="23">
        <v>300</v>
      </c>
      <c r="L199" s="25"/>
      <c r="M199" s="24" t="s">
        <v>420</v>
      </c>
      <c r="N199" s="3"/>
      <c r="O199" s="7"/>
      <c r="P199" s="7"/>
      <c r="Q199" s="7"/>
    </row>
    <row r="200" spans="1:17" ht="46.5" customHeight="1">
      <c r="A200" s="20">
        <v>200</v>
      </c>
      <c r="B200" s="21" t="s">
        <v>512</v>
      </c>
      <c r="C200" s="21"/>
      <c r="D200" s="21">
        <v>6094</v>
      </c>
      <c r="E200" s="21" t="s">
        <v>513</v>
      </c>
      <c r="F200" s="21" t="s">
        <v>819</v>
      </c>
      <c r="G200" s="22">
        <v>33261</v>
      </c>
      <c r="H200" s="22"/>
      <c r="I200" s="21" t="s">
        <v>421</v>
      </c>
      <c r="J200" s="21" t="s">
        <v>422</v>
      </c>
      <c r="K200" s="23">
        <v>579.96</v>
      </c>
      <c r="L200" s="25"/>
      <c r="M200" s="24"/>
      <c r="N200" s="3"/>
      <c r="O200" s="7"/>
      <c r="P200" s="7"/>
      <c r="Q200" s="7"/>
    </row>
    <row r="201" spans="1:17" ht="46.5" customHeight="1">
      <c r="A201" s="20">
        <v>201</v>
      </c>
      <c r="B201" s="21" t="s">
        <v>1105</v>
      </c>
      <c r="C201" s="21"/>
      <c r="D201" s="21">
        <v>6094</v>
      </c>
      <c r="E201" s="21" t="s">
        <v>513</v>
      </c>
      <c r="F201" s="21" t="s">
        <v>819</v>
      </c>
      <c r="G201" s="22">
        <v>33261</v>
      </c>
      <c r="H201" s="22"/>
      <c r="I201" s="21" t="s">
        <v>421</v>
      </c>
      <c r="J201" s="21" t="s">
        <v>422</v>
      </c>
      <c r="K201" s="23">
        <v>2346.33</v>
      </c>
      <c r="L201" s="23"/>
      <c r="M201" s="24"/>
      <c r="N201" s="3"/>
      <c r="O201" s="7"/>
      <c r="P201" s="7"/>
      <c r="Q201" s="7"/>
    </row>
    <row r="202" spans="1:17" ht="46.5" customHeight="1">
      <c r="A202" s="20">
        <v>202</v>
      </c>
      <c r="B202" s="21" t="s">
        <v>1106</v>
      </c>
      <c r="C202" s="21"/>
      <c r="D202" s="21">
        <v>6094</v>
      </c>
      <c r="E202" s="21" t="s">
        <v>1107</v>
      </c>
      <c r="F202" s="21" t="s">
        <v>819</v>
      </c>
      <c r="G202" s="22">
        <v>94695</v>
      </c>
      <c r="H202" s="22"/>
      <c r="I202" s="21" t="s">
        <v>423</v>
      </c>
      <c r="J202" s="21" t="s">
        <v>424</v>
      </c>
      <c r="K202" s="23">
        <v>2381.23</v>
      </c>
      <c r="L202" s="23"/>
      <c r="M202" s="24"/>
      <c r="N202" s="3"/>
      <c r="O202" s="7"/>
      <c r="P202" s="7"/>
      <c r="Q202" s="7"/>
    </row>
    <row r="203" spans="1:17" ht="46.5" customHeight="1">
      <c r="A203" s="20">
        <v>203</v>
      </c>
      <c r="B203" s="21" t="s">
        <v>1108</v>
      </c>
      <c r="C203" s="21"/>
      <c r="D203" s="21">
        <v>5994</v>
      </c>
      <c r="E203" s="21" t="s">
        <v>1109</v>
      </c>
      <c r="F203" s="21" t="s">
        <v>819</v>
      </c>
      <c r="G203" s="22">
        <v>92092</v>
      </c>
      <c r="H203" s="22"/>
      <c r="I203" s="21" t="s">
        <v>425</v>
      </c>
      <c r="J203" s="21" t="s">
        <v>426</v>
      </c>
      <c r="K203" s="23">
        <v>664.07</v>
      </c>
      <c r="L203" s="25"/>
      <c r="M203" s="24"/>
      <c r="N203" s="3"/>
      <c r="O203" s="7"/>
      <c r="P203" s="7"/>
      <c r="Q203" s="7"/>
    </row>
    <row r="204" spans="1:17" ht="46.5" customHeight="1">
      <c r="A204" s="20">
        <v>204</v>
      </c>
      <c r="B204" s="21" t="s">
        <v>591</v>
      </c>
      <c r="C204" s="21"/>
      <c r="D204" s="21">
        <v>5994</v>
      </c>
      <c r="E204" s="21" t="s">
        <v>1109</v>
      </c>
      <c r="F204" s="21" t="s">
        <v>819</v>
      </c>
      <c r="G204" s="22">
        <v>92092</v>
      </c>
      <c r="H204" s="22"/>
      <c r="I204" s="21" t="s">
        <v>425</v>
      </c>
      <c r="J204" s="21" t="s">
        <v>426</v>
      </c>
      <c r="K204" s="23">
        <v>619.94000000000005</v>
      </c>
      <c r="L204" s="25"/>
      <c r="M204" s="24"/>
      <c r="N204" s="3"/>
      <c r="O204" s="7"/>
      <c r="P204" s="7"/>
      <c r="Q204" s="7"/>
    </row>
    <row r="205" spans="1:17" ht="46.5" customHeight="1">
      <c r="A205" s="20">
        <v>205</v>
      </c>
      <c r="B205" s="21" t="s">
        <v>592</v>
      </c>
      <c r="C205" s="21"/>
      <c r="D205" s="21">
        <v>6097</v>
      </c>
      <c r="E205" s="21" t="s">
        <v>593</v>
      </c>
      <c r="F205" s="21" t="s">
        <v>594</v>
      </c>
      <c r="G205" s="22" t="s">
        <v>858</v>
      </c>
      <c r="H205" s="22"/>
      <c r="I205" s="21" t="s">
        <v>427</v>
      </c>
      <c r="J205" s="21" t="s">
        <v>428</v>
      </c>
      <c r="K205" s="23">
        <v>2092.2399999999998</v>
      </c>
      <c r="L205" s="23"/>
      <c r="M205" s="24"/>
      <c r="N205" s="3"/>
      <c r="O205" s="7"/>
      <c r="P205" s="7"/>
      <c r="Q205" s="7"/>
    </row>
    <row r="206" spans="1:17" ht="46.5" customHeight="1">
      <c r="A206" s="20">
        <v>206</v>
      </c>
      <c r="B206" s="21" t="s">
        <v>595</v>
      </c>
      <c r="C206" s="21"/>
      <c r="D206" s="21">
        <v>6098</v>
      </c>
      <c r="E206" s="21" t="s">
        <v>593</v>
      </c>
      <c r="F206" s="21" t="s">
        <v>594</v>
      </c>
      <c r="G206" s="22" t="s">
        <v>858</v>
      </c>
      <c r="H206" s="22"/>
      <c r="I206" s="21" t="s">
        <v>427</v>
      </c>
      <c r="J206" s="21" t="s">
        <v>428</v>
      </c>
      <c r="K206" s="23">
        <v>814.04</v>
      </c>
      <c r="L206" s="25"/>
      <c r="M206" s="24"/>
      <c r="N206" s="3"/>
      <c r="O206" s="7"/>
      <c r="P206" s="7"/>
      <c r="Q206" s="7"/>
    </row>
    <row r="207" spans="1:17" ht="46.5" customHeight="1">
      <c r="A207" s="20">
        <v>207</v>
      </c>
      <c r="B207" s="21" t="s">
        <v>596</v>
      </c>
      <c r="C207" s="21"/>
      <c r="D207" s="21">
        <v>6098</v>
      </c>
      <c r="E207" s="21" t="s">
        <v>593</v>
      </c>
      <c r="F207" s="21" t="s">
        <v>819</v>
      </c>
      <c r="G207" s="22" t="s">
        <v>858</v>
      </c>
      <c r="H207" s="22"/>
      <c r="I207" s="21" t="s">
        <v>427</v>
      </c>
      <c r="J207" s="21" t="s">
        <v>428</v>
      </c>
      <c r="K207" s="23">
        <v>205.7</v>
      </c>
      <c r="L207" s="25"/>
      <c r="M207" s="24"/>
      <c r="N207" s="3"/>
      <c r="O207" s="7"/>
      <c r="P207" s="7"/>
      <c r="Q207" s="7"/>
    </row>
    <row r="208" spans="1:17" ht="46.5" customHeight="1">
      <c r="A208" s="20">
        <v>208</v>
      </c>
      <c r="B208" s="21" t="s">
        <v>458</v>
      </c>
      <c r="C208" s="21"/>
      <c r="D208" s="21"/>
      <c r="E208" s="21"/>
      <c r="F208" s="21" t="s">
        <v>819</v>
      </c>
      <c r="G208" s="22">
        <v>97368</v>
      </c>
      <c r="H208" s="22"/>
      <c r="I208" s="21" t="s">
        <v>459</v>
      </c>
      <c r="J208" s="21" t="s">
        <v>460</v>
      </c>
      <c r="K208" s="23">
        <v>37500</v>
      </c>
      <c r="L208" s="23"/>
      <c r="M208" s="24"/>
      <c r="N208" s="3"/>
      <c r="O208" s="7"/>
      <c r="P208" s="7"/>
      <c r="Q208" s="7"/>
    </row>
    <row r="209" spans="1:17" ht="46.5" customHeight="1">
      <c r="A209" s="20">
        <v>209</v>
      </c>
      <c r="B209" s="21" t="s">
        <v>597</v>
      </c>
      <c r="C209" s="21"/>
      <c r="D209" s="21">
        <v>5993</v>
      </c>
      <c r="E209" s="21" t="s">
        <v>600</v>
      </c>
      <c r="F209" s="21" t="s">
        <v>819</v>
      </c>
      <c r="G209" s="22" t="s">
        <v>598</v>
      </c>
      <c r="H209" s="22"/>
      <c r="I209" s="21" t="s">
        <v>599</v>
      </c>
      <c r="J209" s="21" t="s">
        <v>461</v>
      </c>
      <c r="K209" s="23">
        <v>2502.6999999999998</v>
      </c>
      <c r="L209" s="23"/>
      <c r="M209" s="24"/>
      <c r="N209" s="3"/>
      <c r="O209" s="7"/>
      <c r="P209" s="7"/>
      <c r="Q209" s="7"/>
    </row>
    <row r="210" spans="1:17" ht="46.5" customHeight="1">
      <c r="A210" s="20">
        <v>210</v>
      </c>
      <c r="B210" s="21" t="s">
        <v>601</v>
      </c>
      <c r="C210" s="21"/>
      <c r="D210" s="21">
        <v>5797</v>
      </c>
      <c r="E210" s="21" t="s">
        <v>602</v>
      </c>
      <c r="F210" s="21" t="s">
        <v>536</v>
      </c>
      <c r="G210" s="22" t="s">
        <v>859</v>
      </c>
      <c r="H210" s="21"/>
      <c r="I210" s="21" t="s">
        <v>462</v>
      </c>
      <c r="J210" s="21" t="s">
        <v>463</v>
      </c>
      <c r="K210" s="23">
        <v>4882.12</v>
      </c>
      <c r="L210" s="23"/>
      <c r="M210" s="24"/>
      <c r="N210" s="3"/>
      <c r="O210" s="7"/>
      <c r="P210" s="7"/>
      <c r="Q210" s="7"/>
    </row>
    <row r="211" spans="1:17" ht="46.5" customHeight="1">
      <c r="A211" s="20">
        <v>211</v>
      </c>
      <c r="B211" s="21" t="s">
        <v>537</v>
      </c>
      <c r="C211" s="21"/>
      <c r="D211" s="21">
        <v>5696</v>
      </c>
      <c r="E211" s="21" t="s">
        <v>538</v>
      </c>
      <c r="F211" s="21" t="s">
        <v>539</v>
      </c>
      <c r="G211" s="22" t="s">
        <v>860</v>
      </c>
      <c r="H211" s="21"/>
      <c r="I211" s="21" t="s">
        <v>464</v>
      </c>
      <c r="J211" s="21" t="s">
        <v>465</v>
      </c>
      <c r="K211" s="23">
        <v>2790.33</v>
      </c>
      <c r="L211" s="23"/>
      <c r="M211" s="24"/>
      <c r="N211" s="3"/>
      <c r="O211" s="7"/>
      <c r="P211" s="7"/>
      <c r="Q211" s="7"/>
    </row>
    <row r="212" spans="1:17" ht="46.5" customHeight="1">
      <c r="A212" s="20">
        <v>212</v>
      </c>
      <c r="B212" s="21" t="s">
        <v>540</v>
      </c>
      <c r="C212" s="21"/>
      <c r="D212" s="21">
        <v>5696</v>
      </c>
      <c r="E212" s="21" t="s">
        <v>538</v>
      </c>
      <c r="F212" s="21" t="s">
        <v>539</v>
      </c>
      <c r="G212" s="22" t="s">
        <v>860</v>
      </c>
      <c r="H212" s="21"/>
      <c r="I212" s="21" t="s">
        <v>464</v>
      </c>
      <c r="J212" s="21" t="s">
        <v>465</v>
      </c>
      <c r="K212" s="23">
        <v>230.52</v>
      </c>
      <c r="L212" s="25"/>
      <c r="M212" s="24"/>
      <c r="N212" s="3"/>
      <c r="O212" s="7"/>
      <c r="P212" s="7"/>
      <c r="Q212" s="7"/>
    </row>
    <row r="213" spans="1:17" ht="46.5" customHeight="1">
      <c r="A213" s="20">
        <v>213</v>
      </c>
      <c r="B213" s="21" t="s">
        <v>541</v>
      </c>
      <c r="C213" s="21"/>
      <c r="D213" s="21">
        <v>5697</v>
      </c>
      <c r="E213" s="21" t="s">
        <v>538</v>
      </c>
      <c r="F213" s="21" t="s">
        <v>539</v>
      </c>
      <c r="G213" s="22" t="s">
        <v>860</v>
      </c>
      <c r="H213" s="21"/>
      <c r="I213" s="21" t="s">
        <v>464</v>
      </c>
      <c r="J213" s="21" t="s">
        <v>465</v>
      </c>
      <c r="K213" s="23">
        <v>79.75</v>
      </c>
      <c r="L213" s="25"/>
      <c r="M213" s="24"/>
      <c r="N213" s="3"/>
      <c r="O213" s="7"/>
      <c r="P213" s="7"/>
      <c r="Q213" s="7"/>
    </row>
    <row r="214" spans="1:17" ht="46.5" customHeight="1">
      <c r="A214" s="20">
        <v>214</v>
      </c>
      <c r="B214" s="21" t="s">
        <v>1298</v>
      </c>
      <c r="C214" s="21"/>
      <c r="D214" s="21">
        <v>6497</v>
      </c>
      <c r="E214" s="21" t="s">
        <v>542</v>
      </c>
      <c r="F214" s="21" t="s">
        <v>819</v>
      </c>
      <c r="G214" s="22" t="s">
        <v>544</v>
      </c>
      <c r="H214" s="21">
        <v>871</v>
      </c>
      <c r="I214" s="21" t="s">
        <v>466</v>
      </c>
      <c r="J214" s="21" t="s">
        <v>628</v>
      </c>
      <c r="K214" s="23">
        <v>7296.19</v>
      </c>
      <c r="L214" s="23">
        <f>1672.12+968</f>
        <v>2640.12</v>
      </c>
      <c r="M214" s="24" t="s">
        <v>543</v>
      </c>
      <c r="N214" s="3"/>
      <c r="O214" s="7"/>
      <c r="P214" s="7"/>
      <c r="Q214" s="7"/>
    </row>
    <row r="215" spans="1:17" ht="46.5" customHeight="1">
      <c r="A215" s="20">
        <v>215</v>
      </c>
      <c r="B215" s="21" t="s">
        <v>301</v>
      </c>
      <c r="C215" s="21"/>
      <c r="D215" s="21">
        <v>6197</v>
      </c>
      <c r="E215" s="21" t="s">
        <v>302</v>
      </c>
      <c r="F215" s="21" t="s">
        <v>819</v>
      </c>
      <c r="G215" s="22" t="s">
        <v>367</v>
      </c>
      <c r="H215" s="21"/>
      <c r="I215" s="21" t="s">
        <v>303</v>
      </c>
      <c r="J215" s="21" t="s">
        <v>467</v>
      </c>
      <c r="K215" s="23">
        <v>3174.52</v>
      </c>
      <c r="L215" s="23"/>
      <c r="M215" s="24"/>
      <c r="N215" s="3"/>
      <c r="O215" s="7"/>
      <c r="P215" s="7"/>
      <c r="Q215" s="7"/>
    </row>
    <row r="216" spans="1:17" ht="46.5" customHeight="1">
      <c r="A216" s="20">
        <v>216</v>
      </c>
      <c r="B216" s="21" t="s">
        <v>23</v>
      </c>
      <c r="C216" s="21"/>
      <c r="D216" s="21">
        <v>6094</v>
      </c>
      <c r="E216" s="21" t="s">
        <v>305</v>
      </c>
      <c r="F216" s="21" t="s">
        <v>819</v>
      </c>
      <c r="G216" s="22" t="s">
        <v>368</v>
      </c>
      <c r="H216" s="21"/>
      <c r="I216" s="21" t="s">
        <v>306</v>
      </c>
      <c r="J216" s="21" t="s">
        <v>530</v>
      </c>
      <c r="K216" s="23">
        <v>22553.24</v>
      </c>
      <c r="L216" s="23"/>
      <c r="M216" s="24"/>
      <c r="N216" s="3"/>
      <c r="O216" s="7"/>
      <c r="P216" s="7"/>
      <c r="Q216" s="7"/>
    </row>
    <row r="217" spans="1:17" ht="46.5" customHeight="1">
      <c r="A217" s="20">
        <v>217</v>
      </c>
      <c r="B217" s="21" t="s">
        <v>468</v>
      </c>
      <c r="C217" s="21" t="s">
        <v>24</v>
      </c>
      <c r="D217" s="21">
        <v>6194</v>
      </c>
      <c r="E217" s="21" t="s">
        <v>495</v>
      </c>
      <c r="F217" s="21" t="s">
        <v>496</v>
      </c>
      <c r="G217" s="22" t="s">
        <v>369</v>
      </c>
      <c r="H217" s="22"/>
      <c r="I217" s="21" t="s">
        <v>307</v>
      </c>
      <c r="J217" s="21" t="s">
        <v>397</v>
      </c>
      <c r="K217" s="23">
        <v>2843.57</v>
      </c>
      <c r="L217" s="23">
        <f>1509.6+390</f>
        <v>1899.6</v>
      </c>
      <c r="M217" s="24" t="s">
        <v>629</v>
      </c>
      <c r="N217" s="3"/>
      <c r="O217" s="7"/>
      <c r="P217" s="7"/>
      <c r="Q217" s="7"/>
    </row>
    <row r="218" spans="1:17" ht="46.5" customHeight="1">
      <c r="A218" s="20">
        <v>218</v>
      </c>
      <c r="B218" s="21" t="s">
        <v>370</v>
      </c>
      <c r="C218" s="21" t="s">
        <v>25</v>
      </c>
      <c r="D218" s="21">
        <v>6195</v>
      </c>
      <c r="E218" s="21" t="s">
        <v>495</v>
      </c>
      <c r="F218" s="21" t="s">
        <v>496</v>
      </c>
      <c r="G218" s="22" t="s">
        <v>369</v>
      </c>
      <c r="H218" s="22"/>
      <c r="I218" s="21" t="s">
        <v>307</v>
      </c>
      <c r="J218" s="21" t="s">
        <v>397</v>
      </c>
      <c r="K218" s="23">
        <v>2453.91</v>
      </c>
      <c r="L218" s="23"/>
      <c r="M218" s="24" t="s">
        <v>469</v>
      </c>
      <c r="N218" s="3"/>
      <c r="O218" s="7"/>
      <c r="P218" s="7"/>
      <c r="Q218" s="7"/>
    </row>
    <row r="219" spans="1:17" ht="46.5" customHeight="1">
      <c r="A219" s="20">
        <v>219</v>
      </c>
      <c r="B219" s="21" t="s">
        <v>308</v>
      </c>
      <c r="C219" s="21" t="s">
        <v>1564</v>
      </c>
      <c r="D219" s="21">
        <v>5896</v>
      </c>
      <c r="E219" s="21" t="s">
        <v>309</v>
      </c>
      <c r="F219" s="21" t="s">
        <v>819</v>
      </c>
      <c r="G219" s="22" t="s">
        <v>859</v>
      </c>
      <c r="H219" s="21"/>
      <c r="I219" s="21" t="s">
        <v>470</v>
      </c>
      <c r="J219" s="21" t="s">
        <v>254</v>
      </c>
      <c r="K219" s="23">
        <v>4348.58</v>
      </c>
      <c r="L219" s="23"/>
      <c r="M219" s="24"/>
      <c r="N219" s="3"/>
      <c r="O219" s="7"/>
      <c r="P219" s="7"/>
      <c r="Q219" s="7"/>
    </row>
    <row r="220" spans="1:17" ht="46.5" customHeight="1">
      <c r="A220" s="20">
        <v>220</v>
      </c>
      <c r="B220" s="21" t="s">
        <v>310</v>
      </c>
      <c r="C220" s="21"/>
      <c r="D220" s="21">
        <v>6197</v>
      </c>
      <c r="E220" s="21" t="s">
        <v>311</v>
      </c>
      <c r="F220" s="21" t="s">
        <v>819</v>
      </c>
      <c r="G220" s="22" t="s">
        <v>312</v>
      </c>
      <c r="H220" s="22">
        <v>861</v>
      </c>
      <c r="I220" s="21" t="s">
        <v>255</v>
      </c>
      <c r="J220" s="21" t="s">
        <v>628</v>
      </c>
      <c r="K220" s="23">
        <v>562.52</v>
      </c>
      <c r="L220" s="25"/>
      <c r="M220" s="24"/>
      <c r="N220" s="3"/>
      <c r="O220" s="7"/>
      <c r="P220" s="7"/>
      <c r="Q220" s="7"/>
    </row>
    <row r="221" spans="1:17" ht="46.5" customHeight="1">
      <c r="A221" s="20">
        <v>221</v>
      </c>
      <c r="B221" s="21" t="s">
        <v>1581</v>
      </c>
      <c r="C221" s="21" t="s">
        <v>1556</v>
      </c>
      <c r="D221" s="21">
        <v>5994</v>
      </c>
      <c r="E221" s="21" t="s">
        <v>313</v>
      </c>
      <c r="F221" s="21" t="s">
        <v>314</v>
      </c>
      <c r="G221" s="22" t="s">
        <v>1346</v>
      </c>
      <c r="H221" s="22"/>
      <c r="I221" s="21" t="s">
        <v>256</v>
      </c>
      <c r="J221" s="21" t="s">
        <v>257</v>
      </c>
      <c r="K221" s="23">
        <v>870.73</v>
      </c>
      <c r="L221" s="25"/>
      <c r="M221" s="24"/>
      <c r="N221" s="3"/>
      <c r="O221" s="7"/>
      <c r="P221" s="7"/>
      <c r="Q221" s="7"/>
    </row>
    <row r="222" spans="1:17" ht="46.5" customHeight="1">
      <c r="A222" s="20">
        <v>222</v>
      </c>
      <c r="B222" s="21" t="s">
        <v>315</v>
      </c>
      <c r="C222" s="21"/>
      <c r="D222" s="21">
        <v>5492</v>
      </c>
      <c r="E222" s="21" t="s">
        <v>302</v>
      </c>
      <c r="F222" s="21" t="s">
        <v>316</v>
      </c>
      <c r="G222" s="22">
        <v>101092</v>
      </c>
      <c r="H222" s="22"/>
      <c r="I222" s="21" t="s">
        <v>317</v>
      </c>
      <c r="J222" s="21" t="s">
        <v>258</v>
      </c>
      <c r="K222" s="23">
        <v>8613.42</v>
      </c>
      <c r="L222" s="23"/>
      <c r="M222" s="24"/>
      <c r="N222" s="3"/>
      <c r="O222" s="7"/>
      <c r="P222" s="7"/>
      <c r="Q222" s="7"/>
    </row>
    <row r="223" spans="1:17" ht="46.5" customHeight="1">
      <c r="A223" s="20">
        <v>223</v>
      </c>
      <c r="B223" s="21" t="s">
        <v>318</v>
      </c>
      <c r="C223" s="21"/>
      <c r="D223" s="21">
        <v>5492</v>
      </c>
      <c r="E223" s="21" t="s">
        <v>302</v>
      </c>
      <c r="F223" s="21" t="s">
        <v>316</v>
      </c>
      <c r="G223" s="22">
        <v>101092</v>
      </c>
      <c r="H223" s="22"/>
      <c r="I223" s="21" t="s">
        <v>317</v>
      </c>
      <c r="J223" s="21" t="s">
        <v>258</v>
      </c>
      <c r="K223" s="23">
        <v>182.95</v>
      </c>
      <c r="L223" s="25"/>
      <c r="M223" s="24" t="s">
        <v>726</v>
      </c>
      <c r="N223" s="3"/>
      <c r="O223" s="7"/>
      <c r="P223" s="7"/>
      <c r="Q223" s="7"/>
    </row>
    <row r="224" spans="1:17" ht="46.5" customHeight="1">
      <c r="A224" s="20">
        <v>224</v>
      </c>
      <c r="B224" s="21" t="s">
        <v>1059</v>
      </c>
      <c r="C224" s="21"/>
      <c r="D224" s="21">
        <v>5998</v>
      </c>
      <c r="E224" s="21" t="s">
        <v>1060</v>
      </c>
      <c r="F224" s="21" t="s">
        <v>1221</v>
      </c>
      <c r="G224" s="22">
        <v>86333</v>
      </c>
      <c r="H224" s="22"/>
      <c r="I224" s="21" t="s">
        <v>1061</v>
      </c>
      <c r="J224" s="21" t="s">
        <v>259</v>
      </c>
      <c r="K224" s="23">
        <v>10398.469999999999</v>
      </c>
      <c r="L224" s="23"/>
      <c r="M224" s="24"/>
      <c r="N224" s="3"/>
      <c r="O224" s="7"/>
      <c r="P224" s="7"/>
      <c r="Q224" s="7"/>
    </row>
    <row r="225" spans="1:17" ht="46.5" customHeight="1">
      <c r="A225" s="20">
        <v>225</v>
      </c>
      <c r="B225" s="21" t="s">
        <v>1062</v>
      </c>
      <c r="C225" s="21"/>
      <c r="D225" s="21">
        <v>6197</v>
      </c>
      <c r="E225" s="21" t="s">
        <v>260</v>
      </c>
      <c r="F225" s="21" t="s">
        <v>819</v>
      </c>
      <c r="G225" s="22" t="s">
        <v>371</v>
      </c>
      <c r="H225" s="22"/>
      <c r="I225" s="21" t="s">
        <v>1064</v>
      </c>
      <c r="J225" s="21" t="s">
        <v>261</v>
      </c>
      <c r="K225" s="23">
        <v>1811.08</v>
      </c>
      <c r="L225" s="23"/>
      <c r="M225" s="24"/>
      <c r="N225" s="3"/>
      <c r="O225" s="7"/>
      <c r="P225" s="7"/>
      <c r="Q225" s="7"/>
    </row>
    <row r="226" spans="1:17" ht="46.5" customHeight="1">
      <c r="A226" s="20">
        <v>226</v>
      </c>
      <c r="B226" s="21" t="s">
        <v>1063</v>
      </c>
      <c r="C226" s="21"/>
      <c r="D226" s="21">
        <v>6197</v>
      </c>
      <c r="E226" s="21" t="s">
        <v>260</v>
      </c>
      <c r="F226" s="21" t="s">
        <v>819</v>
      </c>
      <c r="G226" s="22" t="s">
        <v>371</v>
      </c>
      <c r="H226" s="22"/>
      <c r="I226" s="21" t="s">
        <v>1065</v>
      </c>
      <c r="J226" s="21" t="s">
        <v>261</v>
      </c>
      <c r="K226" s="23">
        <v>3033.25</v>
      </c>
      <c r="L226" s="23"/>
      <c r="M226" s="24"/>
      <c r="N226" s="3"/>
      <c r="O226" s="7"/>
      <c r="P226" s="7"/>
      <c r="Q226" s="7"/>
    </row>
    <row r="227" spans="1:17" ht="46.5" customHeight="1">
      <c r="A227" s="20">
        <v>227</v>
      </c>
      <c r="B227" s="21" t="s">
        <v>279</v>
      </c>
      <c r="C227" s="21" t="s">
        <v>26</v>
      </c>
      <c r="D227" s="21">
        <v>5794</v>
      </c>
      <c r="E227" s="21" t="s">
        <v>1066</v>
      </c>
      <c r="F227" s="21" t="s">
        <v>819</v>
      </c>
      <c r="G227" s="22" t="s">
        <v>372</v>
      </c>
      <c r="H227" s="22">
        <v>923</v>
      </c>
      <c r="I227" s="21" t="s">
        <v>280</v>
      </c>
      <c r="J227" s="21" t="s">
        <v>197</v>
      </c>
      <c r="K227" s="23">
        <v>559.4</v>
      </c>
      <c r="L227" s="25">
        <f>48.5+39.83</f>
        <v>88.33</v>
      </c>
      <c r="M227" s="24" t="s">
        <v>281</v>
      </c>
      <c r="N227" s="3"/>
      <c r="O227" s="7"/>
      <c r="P227" s="7"/>
      <c r="Q227" s="7"/>
    </row>
    <row r="228" spans="1:17" ht="46.5" customHeight="1">
      <c r="A228" s="20">
        <v>228</v>
      </c>
      <c r="B228" s="21" t="s">
        <v>1067</v>
      </c>
      <c r="C228" s="21" t="s">
        <v>1068</v>
      </c>
      <c r="D228" s="21">
        <v>5794</v>
      </c>
      <c r="E228" s="21" t="s">
        <v>282</v>
      </c>
      <c r="F228" s="21" t="s">
        <v>819</v>
      </c>
      <c r="G228" s="22">
        <v>104294</v>
      </c>
      <c r="H228" s="22"/>
      <c r="I228" s="21" t="s">
        <v>283</v>
      </c>
      <c r="J228" s="21" t="s">
        <v>965</v>
      </c>
      <c r="K228" s="23">
        <v>300</v>
      </c>
      <c r="L228" s="25"/>
      <c r="M228" s="24" t="s">
        <v>1069</v>
      </c>
      <c r="N228" s="3"/>
      <c r="O228" s="7"/>
      <c r="P228" s="7"/>
      <c r="Q228" s="7"/>
    </row>
    <row r="229" spans="1:17" ht="46.5" customHeight="1">
      <c r="A229" s="20">
        <v>229</v>
      </c>
      <c r="B229" s="21" t="s">
        <v>1070</v>
      </c>
      <c r="C229" s="21" t="s">
        <v>1071</v>
      </c>
      <c r="D229" s="21">
        <v>5794</v>
      </c>
      <c r="E229" s="21" t="s">
        <v>1072</v>
      </c>
      <c r="F229" s="21" t="s">
        <v>819</v>
      </c>
      <c r="G229" s="22">
        <v>104739</v>
      </c>
      <c r="H229" s="21"/>
      <c r="I229" s="21" t="s">
        <v>284</v>
      </c>
      <c r="J229" s="21" t="s">
        <v>965</v>
      </c>
      <c r="K229" s="23">
        <v>600</v>
      </c>
      <c r="L229" s="25"/>
      <c r="M229" s="24" t="s">
        <v>1073</v>
      </c>
      <c r="N229" s="3"/>
      <c r="O229" s="7"/>
      <c r="P229" s="7"/>
      <c r="Q229" s="7"/>
    </row>
    <row r="230" spans="1:17" ht="46.5" customHeight="1">
      <c r="A230" s="20">
        <v>230</v>
      </c>
      <c r="B230" s="21" t="s">
        <v>1074</v>
      </c>
      <c r="C230" s="21"/>
      <c r="D230" s="21">
        <v>5693</v>
      </c>
      <c r="E230" s="21" t="s">
        <v>1075</v>
      </c>
      <c r="F230" s="21" t="s">
        <v>819</v>
      </c>
      <c r="G230" s="22">
        <v>105657</v>
      </c>
      <c r="H230" s="21"/>
      <c r="I230" s="21" t="s">
        <v>285</v>
      </c>
      <c r="J230" s="21" t="s">
        <v>286</v>
      </c>
      <c r="K230" s="23">
        <v>1201.24</v>
      </c>
      <c r="L230" s="23"/>
      <c r="M230" s="24"/>
      <c r="N230" s="3"/>
      <c r="O230" s="7"/>
      <c r="P230" s="7"/>
      <c r="Q230" s="7"/>
    </row>
    <row r="231" spans="1:17" ht="46.5" customHeight="1">
      <c r="A231" s="20">
        <v>231</v>
      </c>
      <c r="B231" s="21" t="s">
        <v>1076</v>
      </c>
      <c r="C231" s="21"/>
      <c r="D231" s="21">
        <v>5693</v>
      </c>
      <c r="E231" s="21" t="s">
        <v>1075</v>
      </c>
      <c r="F231" s="21" t="s">
        <v>819</v>
      </c>
      <c r="G231" s="22">
        <v>105657</v>
      </c>
      <c r="H231" s="21"/>
      <c r="I231" s="21" t="s">
        <v>285</v>
      </c>
      <c r="J231" s="21" t="s">
        <v>286</v>
      </c>
      <c r="K231" s="23">
        <v>1605.86</v>
      </c>
      <c r="L231" s="23"/>
      <c r="M231" s="24"/>
      <c r="N231" s="3"/>
      <c r="O231" s="7"/>
      <c r="P231" s="7"/>
      <c r="Q231" s="7"/>
    </row>
    <row r="232" spans="1:17" ht="46.5" customHeight="1">
      <c r="A232" s="20">
        <v>232</v>
      </c>
      <c r="B232" s="21" t="s">
        <v>27</v>
      </c>
      <c r="C232" s="21"/>
      <c r="D232" s="21">
        <v>6093</v>
      </c>
      <c r="E232" s="21" t="s">
        <v>1077</v>
      </c>
      <c r="F232" s="21" t="s">
        <v>819</v>
      </c>
      <c r="G232" s="22">
        <v>14930</v>
      </c>
      <c r="H232" s="21"/>
      <c r="I232" s="21" t="s">
        <v>1078</v>
      </c>
      <c r="J232" s="21" t="s">
        <v>1079</v>
      </c>
      <c r="K232" s="23">
        <v>2400</v>
      </c>
      <c r="L232" s="25">
        <v>701.21</v>
      </c>
      <c r="M232" s="24" t="s">
        <v>1080</v>
      </c>
      <c r="N232" s="3"/>
      <c r="O232" s="7"/>
      <c r="P232" s="7"/>
      <c r="Q232" s="7"/>
    </row>
    <row r="233" spans="1:17" ht="46.5" customHeight="1">
      <c r="A233" s="20">
        <v>233</v>
      </c>
      <c r="B233" s="21" t="s">
        <v>1081</v>
      </c>
      <c r="C233" s="21"/>
      <c r="D233" s="21">
        <v>6196</v>
      </c>
      <c r="E233" s="21" t="s">
        <v>1082</v>
      </c>
      <c r="F233" s="21" t="s">
        <v>819</v>
      </c>
      <c r="G233" s="22" t="s">
        <v>1083</v>
      </c>
      <c r="H233" s="22">
        <v>858</v>
      </c>
      <c r="I233" s="21" t="s">
        <v>287</v>
      </c>
      <c r="J233" s="21" t="s">
        <v>288</v>
      </c>
      <c r="K233" s="23">
        <v>1723.97</v>
      </c>
      <c r="L233" s="23"/>
      <c r="M233" s="24"/>
      <c r="N233" s="3"/>
      <c r="O233" s="7"/>
      <c r="P233" s="7"/>
      <c r="Q233" s="7"/>
    </row>
    <row r="234" spans="1:17" ht="46.5" customHeight="1">
      <c r="A234" s="35">
        <v>234</v>
      </c>
      <c r="B234" s="21" t="s">
        <v>708</v>
      </c>
      <c r="C234" s="21"/>
      <c r="D234" s="21">
        <v>5995</v>
      </c>
      <c r="E234" s="36" t="s">
        <v>1084</v>
      </c>
      <c r="F234" s="36" t="s">
        <v>819</v>
      </c>
      <c r="G234" s="21" t="s">
        <v>1085</v>
      </c>
      <c r="H234" s="21"/>
      <c r="I234" s="21" t="s">
        <v>709</v>
      </c>
      <c r="J234" s="21" t="s">
        <v>710</v>
      </c>
      <c r="K234" s="23">
        <v>770.66</v>
      </c>
      <c r="L234" s="25"/>
      <c r="M234" s="24"/>
      <c r="N234" s="3"/>
      <c r="O234" s="7"/>
      <c r="P234" s="7"/>
      <c r="Q234" s="7"/>
    </row>
    <row r="235" spans="1:17" ht="46.5" customHeight="1">
      <c r="A235" s="35">
        <v>235</v>
      </c>
      <c r="B235" s="21" t="s">
        <v>1086</v>
      </c>
      <c r="C235" s="21"/>
      <c r="D235" s="21">
        <v>6094</v>
      </c>
      <c r="E235" s="21" t="s">
        <v>711</v>
      </c>
      <c r="F235" s="36" t="s">
        <v>819</v>
      </c>
      <c r="G235" s="22" t="s">
        <v>1160</v>
      </c>
      <c r="H235" s="21"/>
      <c r="I235" s="21" t="s">
        <v>712</v>
      </c>
      <c r="J235" s="21" t="s">
        <v>713</v>
      </c>
      <c r="K235" s="23">
        <v>2432.35</v>
      </c>
      <c r="L235" s="25"/>
      <c r="M235" s="24" t="s">
        <v>714</v>
      </c>
      <c r="N235" s="3"/>
      <c r="O235" s="7"/>
      <c r="P235" s="7"/>
      <c r="Q235" s="7"/>
    </row>
    <row r="236" spans="1:17" ht="46.5" customHeight="1">
      <c r="A236" s="35">
        <v>236</v>
      </c>
      <c r="B236" s="21" t="s">
        <v>1087</v>
      </c>
      <c r="C236" s="21"/>
      <c r="D236" s="21">
        <v>6094</v>
      </c>
      <c r="E236" s="21" t="s">
        <v>711</v>
      </c>
      <c r="F236" s="36" t="s">
        <v>819</v>
      </c>
      <c r="G236" s="22" t="s">
        <v>1161</v>
      </c>
      <c r="H236" s="21"/>
      <c r="I236" s="21" t="s">
        <v>712</v>
      </c>
      <c r="J236" s="21" t="s">
        <v>713</v>
      </c>
      <c r="K236" s="23">
        <v>3055.71</v>
      </c>
      <c r="L236" s="25"/>
      <c r="M236" s="24" t="s">
        <v>714</v>
      </c>
      <c r="N236" s="3"/>
      <c r="O236" s="7"/>
      <c r="P236" s="7"/>
      <c r="Q236" s="7"/>
    </row>
    <row r="237" spans="1:17" ht="46.5" customHeight="1">
      <c r="A237" s="35">
        <v>237</v>
      </c>
      <c r="B237" s="21" t="s">
        <v>1088</v>
      </c>
      <c r="C237" s="21"/>
      <c r="D237" s="21">
        <v>6094</v>
      </c>
      <c r="E237" s="21" t="s">
        <v>711</v>
      </c>
      <c r="F237" s="36" t="s">
        <v>819</v>
      </c>
      <c r="G237" s="22" t="s">
        <v>1162</v>
      </c>
      <c r="H237" s="21"/>
      <c r="I237" s="21" t="s">
        <v>712</v>
      </c>
      <c r="J237" s="21" t="s">
        <v>713</v>
      </c>
      <c r="K237" s="23">
        <v>504.29</v>
      </c>
      <c r="L237" s="25"/>
      <c r="M237" s="24" t="s">
        <v>714</v>
      </c>
      <c r="N237" s="3"/>
      <c r="O237" s="7"/>
      <c r="P237" s="7"/>
      <c r="Q237" s="7"/>
    </row>
    <row r="238" spans="1:17" ht="46.5" customHeight="1">
      <c r="A238" s="35">
        <v>238</v>
      </c>
      <c r="B238" s="21" t="s">
        <v>1089</v>
      </c>
      <c r="C238" s="21"/>
      <c r="D238" s="21">
        <v>6094</v>
      </c>
      <c r="E238" s="21" t="s">
        <v>711</v>
      </c>
      <c r="F238" s="36" t="s">
        <v>819</v>
      </c>
      <c r="G238" s="22" t="s">
        <v>373</v>
      </c>
      <c r="H238" s="21"/>
      <c r="I238" s="21" t="s">
        <v>712</v>
      </c>
      <c r="J238" s="21" t="s">
        <v>713</v>
      </c>
      <c r="K238" s="23">
        <v>4060.96</v>
      </c>
      <c r="L238" s="25"/>
      <c r="M238" s="24" t="s">
        <v>714</v>
      </c>
      <c r="N238" s="3"/>
      <c r="O238" s="7"/>
      <c r="P238" s="7"/>
      <c r="Q238" s="7"/>
    </row>
    <row r="239" spans="1:17" ht="46.5" customHeight="1">
      <c r="A239" s="35">
        <v>239</v>
      </c>
      <c r="B239" s="21" t="s">
        <v>1090</v>
      </c>
      <c r="C239" s="21"/>
      <c r="D239" s="21">
        <v>6094</v>
      </c>
      <c r="E239" s="21" t="s">
        <v>711</v>
      </c>
      <c r="F239" s="36" t="s">
        <v>819</v>
      </c>
      <c r="G239" s="22" t="s">
        <v>471</v>
      </c>
      <c r="H239" s="21"/>
      <c r="I239" s="21" t="s">
        <v>712</v>
      </c>
      <c r="J239" s="21" t="s">
        <v>713</v>
      </c>
      <c r="K239" s="23">
        <v>300</v>
      </c>
      <c r="L239" s="37"/>
      <c r="M239" s="24" t="s">
        <v>714</v>
      </c>
      <c r="N239" s="3"/>
      <c r="O239" s="7"/>
      <c r="P239" s="7"/>
      <c r="Q239" s="7"/>
    </row>
    <row r="240" spans="1:17" ht="46.5" customHeight="1">
      <c r="A240" s="35">
        <v>240</v>
      </c>
      <c r="B240" s="30" t="s">
        <v>262</v>
      </c>
      <c r="C240" s="30"/>
      <c r="D240" s="30">
        <v>5496</v>
      </c>
      <c r="E240" s="30" t="s">
        <v>1091</v>
      </c>
      <c r="F240" s="30" t="s">
        <v>819</v>
      </c>
      <c r="G240" s="30" t="s">
        <v>1092</v>
      </c>
      <c r="H240" s="30"/>
      <c r="I240" s="30" t="s">
        <v>263</v>
      </c>
      <c r="J240" s="30" t="s">
        <v>264</v>
      </c>
      <c r="K240" s="38">
        <v>4792.33</v>
      </c>
      <c r="L240" s="38"/>
      <c r="M240" s="39"/>
      <c r="N240" s="3"/>
      <c r="O240" s="7"/>
      <c r="P240" s="7"/>
      <c r="Q240" s="7"/>
    </row>
    <row r="241" spans="1:17" ht="46.5" customHeight="1">
      <c r="A241" s="35">
        <v>241</v>
      </c>
      <c r="B241" s="30" t="s">
        <v>265</v>
      </c>
      <c r="C241" s="30"/>
      <c r="D241" s="30"/>
      <c r="E241" s="30"/>
      <c r="F241" s="30" t="s">
        <v>1093</v>
      </c>
      <c r="G241" s="30" t="s">
        <v>374</v>
      </c>
      <c r="H241" s="30"/>
      <c r="I241" s="30" t="s">
        <v>266</v>
      </c>
      <c r="J241" s="30" t="s">
        <v>267</v>
      </c>
      <c r="K241" s="38">
        <v>586.08000000000004</v>
      </c>
      <c r="L241" s="40"/>
      <c r="M241" s="39"/>
      <c r="N241" s="3"/>
      <c r="O241" s="7"/>
      <c r="P241" s="7"/>
      <c r="Q241" s="7"/>
    </row>
    <row r="242" spans="1:17" ht="46.5" customHeight="1">
      <c r="A242" s="35">
        <v>242</v>
      </c>
      <c r="B242" s="30" t="s">
        <v>1332</v>
      </c>
      <c r="C242" s="30"/>
      <c r="D242" s="30"/>
      <c r="E242" s="30" t="s">
        <v>1094</v>
      </c>
      <c r="F242" s="30" t="s">
        <v>819</v>
      </c>
      <c r="G242" s="41">
        <v>32539</v>
      </c>
      <c r="H242" s="30"/>
      <c r="I242" s="30" t="s">
        <v>268</v>
      </c>
      <c r="J242" s="30" t="s">
        <v>269</v>
      </c>
      <c r="K242" s="38">
        <v>27140.86</v>
      </c>
      <c r="L242" s="38">
        <f>236.05</f>
        <v>236.05</v>
      </c>
      <c r="M242" s="39" t="s">
        <v>299</v>
      </c>
      <c r="N242" s="3"/>
      <c r="O242" s="7"/>
      <c r="P242" s="7"/>
      <c r="Q242" s="7"/>
    </row>
    <row r="243" spans="1:17" ht="46.5" customHeight="1">
      <c r="A243" s="35">
        <v>243</v>
      </c>
      <c r="B243" s="30" t="s">
        <v>270</v>
      </c>
      <c r="C243" s="30"/>
      <c r="D243" s="30">
        <v>5992</v>
      </c>
      <c r="E243" s="30"/>
      <c r="F243" s="30" t="s">
        <v>1095</v>
      </c>
      <c r="G243" s="41">
        <v>21963</v>
      </c>
      <c r="H243" s="41"/>
      <c r="I243" s="30" t="s">
        <v>271</v>
      </c>
      <c r="J243" s="30" t="s">
        <v>272</v>
      </c>
      <c r="K243" s="38">
        <v>3310.64</v>
      </c>
      <c r="L243" s="38"/>
      <c r="M243" s="39"/>
      <c r="N243" s="3"/>
      <c r="O243" s="7"/>
      <c r="P243" s="7"/>
      <c r="Q243" s="7"/>
    </row>
    <row r="244" spans="1:17" ht="46.5" customHeight="1">
      <c r="A244" s="35">
        <v>244</v>
      </c>
      <c r="B244" s="30" t="s">
        <v>273</v>
      </c>
      <c r="C244" s="30"/>
      <c r="D244" s="30">
        <v>5992</v>
      </c>
      <c r="E244" s="30"/>
      <c r="F244" s="30" t="s">
        <v>1095</v>
      </c>
      <c r="G244" s="41">
        <v>21963</v>
      </c>
      <c r="H244" s="41"/>
      <c r="I244" s="30" t="s">
        <v>271</v>
      </c>
      <c r="J244" s="30" t="s">
        <v>272</v>
      </c>
      <c r="K244" s="38" t="s">
        <v>1536</v>
      </c>
      <c r="L244" s="38"/>
      <c r="M244" s="39"/>
      <c r="N244" s="3"/>
      <c r="O244" s="7"/>
      <c r="P244" s="7"/>
      <c r="Q244" s="7"/>
    </row>
    <row r="245" spans="1:17" ht="46.5" customHeight="1">
      <c r="A245" s="35">
        <v>245</v>
      </c>
      <c r="B245" s="30" t="s">
        <v>274</v>
      </c>
      <c r="C245" s="30"/>
      <c r="D245" s="30">
        <v>5992</v>
      </c>
      <c r="E245" s="30"/>
      <c r="F245" s="30" t="s">
        <v>1095</v>
      </c>
      <c r="G245" s="41">
        <v>21963</v>
      </c>
      <c r="H245" s="41"/>
      <c r="I245" s="30" t="s">
        <v>271</v>
      </c>
      <c r="J245" s="30" t="s">
        <v>272</v>
      </c>
      <c r="K245" s="38" t="s">
        <v>1537</v>
      </c>
      <c r="L245" s="40"/>
      <c r="M245" s="39"/>
      <c r="N245" s="3"/>
      <c r="O245" s="7"/>
      <c r="P245" s="7"/>
      <c r="Q245" s="7"/>
    </row>
    <row r="246" spans="1:17" ht="46.5" customHeight="1">
      <c r="A246" s="35">
        <v>246</v>
      </c>
      <c r="B246" s="30" t="s">
        <v>1096</v>
      </c>
      <c r="C246" s="30" t="s">
        <v>1096</v>
      </c>
      <c r="D246" s="30" t="s">
        <v>1096</v>
      </c>
      <c r="E246" s="30" t="s">
        <v>1096</v>
      </c>
      <c r="F246" s="30" t="s">
        <v>1096</v>
      </c>
      <c r="G246" s="30" t="s">
        <v>1096</v>
      </c>
      <c r="H246" s="30" t="s">
        <v>1096</v>
      </c>
      <c r="I246" s="30" t="s">
        <v>1096</v>
      </c>
      <c r="J246" s="30" t="s">
        <v>1096</v>
      </c>
      <c r="K246" s="30" t="s">
        <v>1096</v>
      </c>
      <c r="L246" s="30" t="s">
        <v>1096</v>
      </c>
      <c r="M246" s="39" t="s">
        <v>1096</v>
      </c>
      <c r="N246" s="3"/>
      <c r="O246" s="7"/>
      <c r="P246" s="7"/>
      <c r="Q246" s="7"/>
    </row>
    <row r="247" spans="1:17" ht="46.5" customHeight="1">
      <c r="A247" s="35">
        <v>247</v>
      </c>
      <c r="B247" s="30" t="s">
        <v>276</v>
      </c>
      <c r="C247" s="30" t="s">
        <v>1570</v>
      </c>
      <c r="D247" s="30">
        <v>5897</v>
      </c>
      <c r="E247" s="30" t="s">
        <v>1097</v>
      </c>
      <c r="F247" s="30" t="s">
        <v>819</v>
      </c>
      <c r="G247" s="30" t="s">
        <v>1098</v>
      </c>
      <c r="H247" s="30"/>
      <c r="I247" s="30" t="s">
        <v>277</v>
      </c>
      <c r="J247" s="30" t="s">
        <v>278</v>
      </c>
      <c r="K247" s="38">
        <v>11232.79</v>
      </c>
      <c r="L247" s="38"/>
      <c r="M247" s="39"/>
      <c r="N247" s="3"/>
      <c r="O247" s="7"/>
      <c r="P247" s="7"/>
      <c r="Q247" s="7"/>
    </row>
    <row r="248" spans="1:17" ht="46.5" customHeight="1">
      <c r="A248" s="35">
        <v>248</v>
      </c>
      <c r="B248" s="30" t="s">
        <v>1530</v>
      </c>
      <c r="C248" s="30" t="s">
        <v>1530</v>
      </c>
      <c r="D248" s="30" t="s">
        <v>1530</v>
      </c>
      <c r="E248" s="30" t="s">
        <v>1530</v>
      </c>
      <c r="F248" s="30" t="s">
        <v>1530</v>
      </c>
      <c r="G248" s="30" t="s">
        <v>1530</v>
      </c>
      <c r="H248" s="30" t="s">
        <v>1530</v>
      </c>
      <c r="I248" s="30" t="s">
        <v>1530</v>
      </c>
      <c r="J248" s="30" t="s">
        <v>1530</v>
      </c>
      <c r="K248" s="30" t="s">
        <v>1530</v>
      </c>
      <c r="L248" s="30" t="s">
        <v>1530</v>
      </c>
      <c r="M248" s="39" t="s">
        <v>1530</v>
      </c>
      <c r="N248" s="3"/>
      <c r="O248" s="7"/>
      <c r="P248" s="7"/>
      <c r="Q248" s="7"/>
    </row>
    <row r="249" spans="1:17" ht="46.5" customHeight="1">
      <c r="A249" s="35">
        <v>249</v>
      </c>
      <c r="B249" s="30" t="s">
        <v>432</v>
      </c>
      <c r="C249" s="30" t="s">
        <v>1100</v>
      </c>
      <c r="D249" s="30">
        <v>6194</v>
      </c>
      <c r="E249" s="30" t="s">
        <v>429</v>
      </c>
      <c r="F249" s="30" t="s">
        <v>496</v>
      </c>
      <c r="G249" s="41" t="s">
        <v>375</v>
      </c>
      <c r="H249" s="41"/>
      <c r="I249" s="30" t="s">
        <v>1099</v>
      </c>
      <c r="J249" s="30" t="s">
        <v>430</v>
      </c>
      <c r="K249" s="38">
        <v>575.1</v>
      </c>
      <c r="L249" s="38">
        <v>177.04</v>
      </c>
      <c r="M249" s="39" t="s">
        <v>431</v>
      </c>
      <c r="N249" s="3"/>
      <c r="O249" s="7"/>
      <c r="P249" s="7"/>
      <c r="Q249" s="7"/>
    </row>
    <row r="250" spans="1:17" ht="46.5" customHeight="1">
      <c r="A250" s="35">
        <v>250</v>
      </c>
      <c r="B250" s="30" t="s">
        <v>434</v>
      </c>
      <c r="C250" s="30"/>
      <c r="D250" s="30">
        <v>6194</v>
      </c>
      <c r="E250" s="30" t="s">
        <v>1102</v>
      </c>
      <c r="F250" s="30" t="s">
        <v>1101</v>
      </c>
      <c r="G250" s="41">
        <v>67618</v>
      </c>
      <c r="H250" s="41"/>
      <c r="I250" s="30" t="s">
        <v>1103</v>
      </c>
      <c r="J250" s="30" t="s">
        <v>433</v>
      </c>
      <c r="K250" s="38">
        <v>300</v>
      </c>
      <c r="L250" s="38"/>
      <c r="M250" s="39"/>
      <c r="O250" s="7"/>
      <c r="P250" s="7"/>
      <c r="Q250" s="7"/>
    </row>
    <row r="251" spans="1:17" ht="46.5" customHeight="1">
      <c r="A251" s="35">
        <v>251</v>
      </c>
      <c r="B251" s="30" t="s">
        <v>435</v>
      </c>
      <c r="C251" s="30"/>
      <c r="D251" s="30">
        <v>6194</v>
      </c>
      <c r="E251" s="30" t="s">
        <v>1102</v>
      </c>
      <c r="F251" s="30" t="s">
        <v>1101</v>
      </c>
      <c r="G251" s="41">
        <v>67618</v>
      </c>
      <c r="H251" s="41"/>
      <c r="I251" s="30" t="s">
        <v>1103</v>
      </c>
      <c r="J251" s="30" t="s">
        <v>433</v>
      </c>
      <c r="K251" s="38">
        <v>642.52</v>
      </c>
      <c r="L251" s="38"/>
      <c r="M251" s="39"/>
      <c r="O251" s="7"/>
      <c r="P251" s="7"/>
      <c r="Q251" s="7"/>
    </row>
    <row r="252" spans="1:17" ht="46.5" customHeight="1">
      <c r="A252" s="35">
        <v>252</v>
      </c>
      <c r="B252" s="30" t="s">
        <v>436</v>
      </c>
      <c r="C252" s="30"/>
      <c r="D252" s="30">
        <v>5996</v>
      </c>
      <c r="E252" s="30" t="s">
        <v>1168</v>
      </c>
      <c r="F252" s="30" t="s">
        <v>1169</v>
      </c>
      <c r="G252" s="30" t="s">
        <v>376</v>
      </c>
      <c r="H252" s="30"/>
      <c r="I252" s="30" t="s">
        <v>438</v>
      </c>
      <c r="J252" s="30" t="s">
        <v>439</v>
      </c>
      <c r="K252" s="38">
        <v>1205.44</v>
      </c>
      <c r="L252" s="38"/>
      <c r="M252" s="39"/>
      <c r="O252" s="7"/>
      <c r="P252" s="7"/>
      <c r="Q252" s="7"/>
    </row>
    <row r="253" spans="1:17" ht="46.5" customHeight="1">
      <c r="A253" s="35">
        <v>253</v>
      </c>
      <c r="B253" s="30" t="s">
        <v>1170</v>
      </c>
      <c r="C253" s="30"/>
      <c r="D253" s="30">
        <v>5897</v>
      </c>
      <c r="E253" s="30" t="s">
        <v>440</v>
      </c>
      <c r="F253" s="30" t="s">
        <v>819</v>
      </c>
      <c r="G253" s="41">
        <v>36507</v>
      </c>
      <c r="H253" s="41"/>
      <c r="I253" s="30" t="s">
        <v>1171</v>
      </c>
      <c r="J253" s="30" t="s">
        <v>441</v>
      </c>
      <c r="K253" s="38" t="s">
        <v>1172</v>
      </c>
      <c r="L253" s="38" t="s">
        <v>442</v>
      </c>
      <c r="M253" s="39" t="s">
        <v>443</v>
      </c>
      <c r="O253" s="7"/>
      <c r="P253" s="7"/>
      <c r="Q253" s="7"/>
    </row>
    <row r="254" spans="1:17" ht="46.5" customHeight="1">
      <c r="A254" s="35">
        <v>254</v>
      </c>
      <c r="B254" s="30" t="s">
        <v>603</v>
      </c>
      <c r="C254" s="30"/>
      <c r="D254" s="30">
        <v>6497</v>
      </c>
      <c r="E254" s="30" t="s">
        <v>1173</v>
      </c>
      <c r="F254" s="30" t="s">
        <v>819</v>
      </c>
      <c r="G254" s="30" t="s">
        <v>1174</v>
      </c>
      <c r="H254" s="30">
        <v>871</v>
      </c>
      <c r="I254" s="30" t="s">
        <v>444</v>
      </c>
      <c r="J254" s="30" t="s">
        <v>628</v>
      </c>
      <c r="K254" s="38">
        <v>2845.78</v>
      </c>
      <c r="L254" s="38"/>
      <c r="M254" s="39" t="s">
        <v>975</v>
      </c>
      <c r="O254" s="7"/>
      <c r="P254" s="7"/>
      <c r="Q254" s="7"/>
    </row>
    <row r="255" spans="1:17" ht="46.5" customHeight="1">
      <c r="A255" s="35">
        <v>255</v>
      </c>
      <c r="B255" s="30" t="s">
        <v>445</v>
      </c>
      <c r="C255" s="30"/>
      <c r="D255" s="30">
        <v>6095</v>
      </c>
      <c r="E255" s="30" t="s">
        <v>1175</v>
      </c>
      <c r="F255" s="30" t="s">
        <v>819</v>
      </c>
      <c r="G255" s="41" t="s">
        <v>1176</v>
      </c>
      <c r="H255" s="41"/>
      <c r="I255" s="30" t="s">
        <v>446</v>
      </c>
      <c r="J255" s="30" t="s">
        <v>447</v>
      </c>
      <c r="K255" s="38">
        <v>2908</v>
      </c>
      <c r="L255" s="38"/>
      <c r="M255" s="39"/>
      <c r="O255" s="7"/>
      <c r="P255" s="7"/>
      <c r="Q255" s="7"/>
    </row>
    <row r="256" spans="1:17" ht="46.5" customHeight="1">
      <c r="A256" s="35">
        <v>256</v>
      </c>
      <c r="B256" s="30" t="s">
        <v>450</v>
      </c>
      <c r="C256" s="30"/>
      <c r="D256" s="30">
        <v>5494</v>
      </c>
      <c r="E256" s="30" t="s">
        <v>1177</v>
      </c>
      <c r="F256" s="30" t="s">
        <v>1178</v>
      </c>
      <c r="G256" s="41" t="s">
        <v>1179</v>
      </c>
      <c r="H256" s="41"/>
      <c r="I256" s="30" t="s">
        <v>451</v>
      </c>
      <c r="J256" s="30" t="s">
        <v>452</v>
      </c>
      <c r="K256" s="38">
        <v>2464.4</v>
      </c>
      <c r="L256" s="38"/>
      <c r="M256" s="30"/>
      <c r="O256" s="7"/>
      <c r="P256" s="7"/>
      <c r="Q256" s="7"/>
    </row>
    <row r="257" spans="1:17" ht="46.5" customHeight="1">
      <c r="A257" s="35">
        <v>257</v>
      </c>
      <c r="B257" s="30" t="s">
        <v>453</v>
      </c>
      <c r="C257" s="30"/>
      <c r="D257" s="30">
        <v>5494</v>
      </c>
      <c r="E257" s="30" t="s">
        <v>1177</v>
      </c>
      <c r="F257" s="30" t="s">
        <v>1178</v>
      </c>
      <c r="G257" s="41" t="s">
        <v>1179</v>
      </c>
      <c r="H257" s="41"/>
      <c r="I257" s="30" t="s">
        <v>451</v>
      </c>
      <c r="J257" s="30" t="s">
        <v>452</v>
      </c>
      <c r="K257" s="38">
        <v>1013.7</v>
      </c>
      <c r="L257" s="38"/>
      <c r="M257" s="39"/>
      <c r="O257" s="7"/>
      <c r="P257" s="7"/>
      <c r="Q257" s="7"/>
    </row>
    <row r="258" spans="1:17" ht="46.5" customHeight="1">
      <c r="A258" s="35">
        <v>258</v>
      </c>
      <c r="B258" s="30" t="s">
        <v>454</v>
      </c>
      <c r="C258" s="30"/>
      <c r="D258" s="30">
        <v>5494</v>
      </c>
      <c r="E258" s="30" t="s">
        <v>1177</v>
      </c>
      <c r="F258" s="30" t="s">
        <v>1178</v>
      </c>
      <c r="G258" s="41" t="s">
        <v>1179</v>
      </c>
      <c r="H258" s="41"/>
      <c r="I258" s="30" t="s">
        <v>451</v>
      </c>
      <c r="J258" s="30" t="s">
        <v>452</v>
      </c>
      <c r="K258" s="38">
        <v>153.94</v>
      </c>
      <c r="L258" s="38"/>
      <c r="M258" s="30"/>
    </row>
    <row r="259" spans="1:17" ht="46.5" customHeight="1">
      <c r="A259" s="35">
        <v>259</v>
      </c>
      <c r="B259" s="30" t="s">
        <v>455</v>
      </c>
      <c r="C259" s="30"/>
      <c r="D259" s="30">
        <v>5599</v>
      </c>
      <c r="E259" s="30"/>
      <c r="F259" s="30" t="s">
        <v>819</v>
      </c>
      <c r="G259" s="41">
        <v>108401</v>
      </c>
      <c r="H259" s="30"/>
      <c r="I259" s="30"/>
      <c r="J259" s="30" t="s">
        <v>456</v>
      </c>
      <c r="K259" s="38">
        <v>33413.550000000003</v>
      </c>
      <c r="L259" s="38"/>
      <c r="M259" s="39" t="s">
        <v>1180</v>
      </c>
    </row>
    <row r="260" spans="1:17" ht="46.5" customHeight="1">
      <c r="A260" s="35">
        <v>260</v>
      </c>
      <c r="B260" s="30" t="s">
        <v>1333</v>
      </c>
      <c r="C260" s="30"/>
      <c r="D260" s="30">
        <v>5594</v>
      </c>
      <c r="E260" s="30" t="s">
        <v>1181</v>
      </c>
      <c r="F260" s="30" t="s">
        <v>819</v>
      </c>
      <c r="G260" s="41" t="s">
        <v>1182</v>
      </c>
      <c r="H260" s="41"/>
      <c r="I260" s="30" t="s">
        <v>457</v>
      </c>
      <c r="J260" s="30" t="s">
        <v>605</v>
      </c>
      <c r="K260" s="38">
        <v>1895.56</v>
      </c>
      <c r="L260" s="38">
        <v>800</v>
      </c>
      <c r="M260" s="39" t="s">
        <v>297</v>
      </c>
    </row>
    <row r="261" spans="1:17" ht="46.5" customHeight="1">
      <c r="A261" s="35">
        <v>261</v>
      </c>
      <c r="B261" s="30" t="s">
        <v>1334</v>
      </c>
      <c r="C261" s="30"/>
      <c r="D261" s="30">
        <v>5594</v>
      </c>
      <c r="E261" s="30" t="s">
        <v>1181</v>
      </c>
      <c r="F261" s="30" t="s">
        <v>819</v>
      </c>
      <c r="G261" s="41" t="s">
        <v>1182</v>
      </c>
      <c r="H261" s="41"/>
      <c r="I261" s="30" t="s">
        <v>457</v>
      </c>
      <c r="J261" s="30" t="s">
        <v>605</v>
      </c>
      <c r="K261" s="38">
        <v>2067.7399999999998</v>
      </c>
      <c r="L261" s="38">
        <v>358.31</v>
      </c>
      <c r="M261" s="39" t="s">
        <v>641</v>
      </c>
    </row>
    <row r="262" spans="1:17" ht="46.5" customHeight="1">
      <c r="A262" s="35">
        <v>262</v>
      </c>
      <c r="B262" s="30" t="s">
        <v>1335</v>
      </c>
      <c r="C262" s="30"/>
      <c r="D262" s="30">
        <v>5594</v>
      </c>
      <c r="E262" s="30" t="s">
        <v>1181</v>
      </c>
      <c r="F262" s="30" t="s">
        <v>819</v>
      </c>
      <c r="G262" s="41" t="s">
        <v>1182</v>
      </c>
      <c r="H262" s="41"/>
      <c r="I262" s="30" t="s">
        <v>457</v>
      </c>
      <c r="J262" s="30" t="s">
        <v>605</v>
      </c>
      <c r="K262" s="38">
        <v>399.29</v>
      </c>
      <c r="L262" s="38">
        <f>100+50.69</f>
        <v>150.69</v>
      </c>
      <c r="M262" s="39" t="s">
        <v>606</v>
      </c>
    </row>
    <row r="263" spans="1:17" ht="46.5" customHeight="1">
      <c r="A263" s="35">
        <v>263</v>
      </c>
      <c r="B263" s="30" t="s">
        <v>275</v>
      </c>
      <c r="C263" s="30"/>
      <c r="D263" s="30">
        <v>5594</v>
      </c>
      <c r="E263" s="30" t="s">
        <v>1181</v>
      </c>
      <c r="F263" s="30" t="s">
        <v>819</v>
      </c>
      <c r="G263" s="41" t="s">
        <v>1182</v>
      </c>
      <c r="H263" s="41"/>
      <c r="I263" s="30" t="s">
        <v>457</v>
      </c>
      <c r="J263" s="30" t="s">
        <v>605</v>
      </c>
      <c r="K263" s="38">
        <v>399.89</v>
      </c>
      <c r="L263" s="38"/>
      <c r="M263" s="39" t="s">
        <v>607</v>
      </c>
    </row>
    <row r="264" spans="1:17" ht="46.5" customHeight="1">
      <c r="A264" s="35">
        <v>264</v>
      </c>
      <c r="B264" s="30" t="s">
        <v>514</v>
      </c>
      <c r="C264" s="30"/>
      <c r="D264" s="30">
        <v>6097</v>
      </c>
      <c r="E264" s="30" t="s">
        <v>608</v>
      </c>
      <c r="F264" s="30" t="s">
        <v>819</v>
      </c>
      <c r="G264" s="30" t="s">
        <v>609</v>
      </c>
      <c r="H264" s="30"/>
      <c r="I264" s="30" t="s">
        <v>216</v>
      </c>
      <c r="J264" s="30" t="s">
        <v>521</v>
      </c>
      <c r="K264" s="38">
        <v>2003.36</v>
      </c>
      <c r="L264" s="38"/>
      <c r="M264" s="39" t="s">
        <v>610</v>
      </c>
    </row>
    <row r="265" spans="1:17" ht="46.5" customHeight="1">
      <c r="A265" s="35">
        <v>265</v>
      </c>
      <c r="B265" s="30" t="s">
        <v>611</v>
      </c>
      <c r="C265" s="30"/>
      <c r="D265" s="30">
        <v>5695</v>
      </c>
      <c r="E265" s="30" t="s">
        <v>612</v>
      </c>
      <c r="F265" s="30" t="s">
        <v>819</v>
      </c>
      <c r="G265" s="30" t="s">
        <v>613</v>
      </c>
      <c r="H265" s="30"/>
      <c r="I265" s="30" t="s">
        <v>520</v>
      </c>
      <c r="J265" s="30" t="s">
        <v>519</v>
      </c>
      <c r="K265" s="38">
        <v>2350.6999999999998</v>
      </c>
      <c r="L265" s="38"/>
      <c r="M265" s="39"/>
    </row>
    <row r="266" spans="1:17" ht="46.5" customHeight="1">
      <c r="A266" s="35">
        <v>266</v>
      </c>
      <c r="B266" s="30" t="s">
        <v>515</v>
      </c>
      <c r="C266" s="30"/>
      <c r="D266" s="30">
        <v>5995</v>
      </c>
      <c r="E266" s="30"/>
      <c r="F266" s="30" t="s">
        <v>819</v>
      </c>
      <c r="G266" s="30" t="s">
        <v>517</v>
      </c>
      <c r="H266" s="30"/>
      <c r="I266" s="30" t="s">
        <v>516</v>
      </c>
      <c r="J266" s="30" t="s">
        <v>518</v>
      </c>
      <c r="K266" s="38">
        <v>361.64</v>
      </c>
      <c r="L266" s="38"/>
      <c r="M266" s="39"/>
    </row>
    <row r="267" spans="1:17" ht="46.5" customHeight="1">
      <c r="A267" s="35">
        <v>267</v>
      </c>
      <c r="B267" s="30" t="s">
        <v>614</v>
      </c>
      <c r="C267" s="30" t="s">
        <v>1555</v>
      </c>
      <c r="D267" s="30">
        <v>5796</v>
      </c>
      <c r="E267" s="30" t="s">
        <v>615</v>
      </c>
      <c r="F267" s="30" t="s">
        <v>819</v>
      </c>
      <c r="G267" s="41">
        <v>94980</v>
      </c>
      <c r="H267" s="41"/>
      <c r="I267" s="30" t="s">
        <v>1361</v>
      </c>
      <c r="J267" s="30" t="s">
        <v>1362</v>
      </c>
      <c r="K267" s="38">
        <v>801.78</v>
      </c>
      <c r="L267" s="38"/>
      <c r="M267" s="39"/>
    </row>
    <row r="268" spans="1:17" ht="46.5" customHeight="1">
      <c r="A268" s="35">
        <v>268</v>
      </c>
      <c r="B268" s="30" t="s">
        <v>1363</v>
      </c>
      <c r="C268" s="30" t="s">
        <v>1558</v>
      </c>
      <c r="D268" s="30">
        <v>5796</v>
      </c>
      <c r="E268" s="30" t="s">
        <v>615</v>
      </c>
      <c r="F268" s="30" t="s">
        <v>819</v>
      </c>
      <c r="G268" s="41">
        <v>94980</v>
      </c>
      <c r="H268" s="41"/>
      <c r="I268" s="30" t="s">
        <v>1361</v>
      </c>
      <c r="J268" s="30" t="s">
        <v>1362</v>
      </c>
      <c r="K268" s="38">
        <v>1113.69</v>
      </c>
      <c r="L268" s="38"/>
      <c r="M268" s="39"/>
    </row>
    <row r="269" spans="1:17" ht="46.5" customHeight="1">
      <c r="A269" s="35">
        <v>269</v>
      </c>
      <c r="B269" s="30" t="s">
        <v>1364</v>
      </c>
      <c r="C269" s="30" t="s">
        <v>1562</v>
      </c>
      <c r="D269" s="30">
        <v>5796</v>
      </c>
      <c r="E269" s="30" t="s">
        <v>615</v>
      </c>
      <c r="F269" s="30" t="s">
        <v>819</v>
      </c>
      <c r="G269" s="41">
        <v>94980</v>
      </c>
      <c r="H269" s="41"/>
      <c r="I269" s="30" t="s">
        <v>1361</v>
      </c>
      <c r="J269" s="30" t="s">
        <v>1362</v>
      </c>
      <c r="K269" s="38">
        <v>2364.02</v>
      </c>
      <c r="L269" s="38"/>
      <c r="M269" s="39"/>
    </row>
    <row r="270" spans="1:17" ht="46.5" customHeight="1">
      <c r="A270" s="35">
        <v>270</v>
      </c>
      <c r="B270" s="30" t="s">
        <v>1336</v>
      </c>
      <c r="C270" s="30" t="s">
        <v>1565</v>
      </c>
      <c r="D270" s="30">
        <v>5697</v>
      </c>
      <c r="E270" s="30" t="s">
        <v>615</v>
      </c>
      <c r="F270" s="30" t="s">
        <v>819</v>
      </c>
      <c r="G270" s="41">
        <v>94980</v>
      </c>
      <c r="H270" s="41"/>
      <c r="I270" s="30" t="s">
        <v>1361</v>
      </c>
      <c r="J270" s="30" t="s">
        <v>1362</v>
      </c>
      <c r="K270" s="38">
        <v>4379.38</v>
      </c>
      <c r="L270" s="38"/>
      <c r="M270" s="39"/>
    </row>
    <row r="271" spans="1:17" ht="46.5" customHeight="1">
      <c r="A271" s="35">
        <v>271</v>
      </c>
      <c r="B271" s="30" t="s">
        <v>869</v>
      </c>
      <c r="C271" s="30" t="s">
        <v>1337</v>
      </c>
      <c r="D271" s="30">
        <v>5896</v>
      </c>
      <c r="E271" s="30" t="s">
        <v>870</v>
      </c>
      <c r="F271" s="30" t="s">
        <v>819</v>
      </c>
      <c r="G271" s="30" t="s">
        <v>871</v>
      </c>
      <c r="H271" s="30"/>
      <c r="I271" s="30" t="s">
        <v>872</v>
      </c>
      <c r="J271" s="30" t="s">
        <v>873</v>
      </c>
      <c r="K271" s="38">
        <v>1493.74</v>
      </c>
      <c r="L271" s="38"/>
      <c r="M271" s="39"/>
    </row>
    <row r="272" spans="1:17" ht="46.5" customHeight="1">
      <c r="A272" s="35">
        <v>272</v>
      </c>
      <c r="B272" s="30" t="s">
        <v>875</v>
      </c>
      <c r="C272" s="30" t="s">
        <v>1338</v>
      </c>
      <c r="D272" s="30">
        <v>5896</v>
      </c>
      <c r="E272" s="30" t="s">
        <v>870</v>
      </c>
      <c r="F272" s="30" t="s">
        <v>819</v>
      </c>
      <c r="G272" s="30" t="s">
        <v>871</v>
      </c>
      <c r="H272" s="30"/>
      <c r="I272" s="30" t="s">
        <v>872</v>
      </c>
      <c r="J272" s="30" t="s">
        <v>873</v>
      </c>
      <c r="K272" s="38">
        <v>129.75</v>
      </c>
      <c r="L272" s="38"/>
      <c r="M272" s="39"/>
    </row>
    <row r="273" spans="1:13" ht="46.5" customHeight="1">
      <c r="A273" s="35">
        <v>273</v>
      </c>
      <c r="B273" s="30" t="s">
        <v>876</v>
      </c>
      <c r="C273" s="30" t="s">
        <v>1339</v>
      </c>
      <c r="D273" s="30">
        <v>5896</v>
      </c>
      <c r="E273" s="30" t="s">
        <v>870</v>
      </c>
      <c r="F273" s="30" t="s">
        <v>819</v>
      </c>
      <c r="G273" s="30" t="s">
        <v>871</v>
      </c>
      <c r="H273" s="30"/>
      <c r="I273" s="30" t="s">
        <v>872</v>
      </c>
      <c r="J273" s="30" t="s">
        <v>873</v>
      </c>
      <c r="K273" s="38">
        <v>81.209999999999994</v>
      </c>
      <c r="L273" s="38"/>
      <c r="M273" s="39"/>
    </row>
    <row r="274" spans="1:13" ht="46.5" customHeight="1">
      <c r="A274" s="35">
        <v>274</v>
      </c>
      <c r="B274" s="30" t="s">
        <v>1253</v>
      </c>
      <c r="C274" s="30"/>
      <c r="D274" s="30">
        <v>6194</v>
      </c>
      <c r="E274" s="30"/>
      <c r="F274" s="30" t="s">
        <v>819</v>
      </c>
      <c r="G274" s="41">
        <v>49903</v>
      </c>
      <c r="H274" s="30"/>
      <c r="I274" s="30" t="s">
        <v>877</v>
      </c>
      <c r="J274" s="30" t="s">
        <v>878</v>
      </c>
      <c r="K274" s="38">
        <v>483.37</v>
      </c>
      <c r="L274" s="38"/>
      <c r="M274" s="39"/>
    </row>
    <row r="275" spans="1:13" ht="46.5" customHeight="1">
      <c r="A275" s="35">
        <v>275</v>
      </c>
      <c r="B275" s="30" t="s">
        <v>1254</v>
      </c>
      <c r="C275" s="30"/>
      <c r="D275" s="30">
        <v>6194</v>
      </c>
      <c r="E275" s="30"/>
      <c r="F275" s="30" t="s">
        <v>819</v>
      </c>
      <c r="G275" s="41">
        <v>49903</v>
      </c>
      <c r="H275" s="30"/>
      <c r="I275" s="30" t="s">
        <v>877</v>
      </c>
      <c r="J275" s="30" t="s">
        <v>878</v>
      </c>
      <c r="K275" s="38">
        <v>603.79</v>
      </c>
      <c r="L275" s="38"/>
      <c r="M275" s="39"/>
    </row>
    <row r="276" spans="1:13" ht="46.5" customHeight="1">
      <c r="A276" s="35">
        <v>276</v>
      </c>
      <c r="B276" s="30" t="s">
        <v>1255</v>
      </c>
      <c r="C276" s="30"/>
      <c r="D276" s="30">
        <v>6194</v>
      </c>
      <c r="E276" s="30"/>
      <c r="F276" s="30" t="s">
        <v>819</v>
      </c>
      <c r="G276" s="41">
        <v>49903</v>
      </c>
      <c r="H276" s="30"/>
      <c r="I276" s="30" t="s">
        <v>877</v>
      </c>
      <c r="J276" s="30" t="s">
        <v>878</v>
      </c>
      <c r="K276" s="38">
        <v>903.06</v>
      </c>
      <c r="L276" s="38"/>
      <c r="M276" s="39"/>
    </row>
    <row r="277" spans="1:13" ht="46.5" customHeight="1">
      <c r="A277" s="35">
        <v>277</v>
      </c>
      <c r="B277" s="30" t="s">
        <v>1340</v>
      </c>
      <c r="C277" s="30"/>
      <c r="D277" s="30">
        <v>5794</v>
      </c>
      <c r="E277" s="30" t="s">
        <v>879</v>
      </c>
      <c r="F277" s="30" t="s">
        <v>819</v>
      </c>
      <c r="G277" s="30" t="s">
        <v>880</v>
      </c>
      <c r="H277" s="30"/>
      <c r="I277" s="30" t="s">
        <v>881</v>
      </c>
      <c r="J277" s="30" t="s">
        <v>882</v>
      </c>
      <c r="K277" s="38">
        <v>5568.68</v>
      </c>
      <c r="L277" s="38"/>
      <c r="M277" s="39"/>
    </row>
    <row r="278" spans="1:13" ht="46.5" customHeight="1">
      <c r="A278" s="35">
        <v>278</v>
      </c>
      <c r="B278" s="30" t="s">
        <v>887</v>
      </c>
      <c r="C278" s="30" t="s">
        <v>1448</v>
      </c>
      <c r="D278" s="30">
        <v>5690</v>
      </c>
      <c r="E278" s="30" t="s">
        <v>885</v>
      </c>
      <c r="F278" s="30" t="s">
        <v>819</v>
      </c>
      <c r="G278" s="30" t="s">
        <v>886</v>
      </c>
      <c r="H278" s="30"/>
      <c r="I278" s="30" t="s">
        <v>883</v>
      </c>
      <c r="J278" s="30" t="s">
        <v>884</v>
      </c>
      <c r="K278" s="38">
        <v>2553.2600000000002</v>
      </c>
      <c r="L278" s="38"/>
      <c r="M278" s="39"/>
    </row>
    <row r="279" spans="1:13" ht="46.5" customHeight="1">
      <c r="A279" s="35">
        <v>279</v>
      </c>
      <c r="B279" s="30" t="s">
        <v>888</v>
      </c>
      <c r="C279" s="30" t="s">
        <v>1567</v>
      </c>
      <c r="D279" s="30">
        <v>5690</v>
      </c>
      <c r="E279" s="30" t="s">
        <v>885</v>
      </c>
      <c r="F279" s="30" t="s">
        <v>819</v>
      </c>
      <c r="G279" s="30" t="s">
        <v>886</v>
      </c>
      <c r="H279" s="30"/>
      <c r="I279" s="30" t="s">
        <v>883</v>
      </c>
      <c r="J279" s="30" t="s">
        <v>884</v>
      </c>
      <c r="K279" s="38">
        <v>5214.6099999999997</v>
      </c>
      <c r="L279" s="42"/>
      <c r="M279" s="39"/>
    </row>
    <row r="280" spans="1:13" ht="46.5" customHeight="1">
      <c r="A280" s="35">
        <v>280</v>
      </c>
      <c r="B280" s="30" t="s">
        <v>550</v>
      </c>
      <c r="C280" s="30" t="s">
        <v>1557</v>
      </c>
      <c r="D280" s="30">
        <v>5994</v>
      </c>
      <c r="E280" s="30" t="s">
        <v>1347</v>
      </c>
      <c r="F280" s="30" t="s">
        <v>819</v>
      </c>
      <c r="G280" s="30" t="s">
        <v>1348</v>
      </c>
      <c r="H280" s="30">
        <v>912</v>
      </c>
      <c r="I280" s="30" t="s">
        <v>1349</v>
      </c>
      <c r="J280" s="30" t="s">
        <v>1350</v>
      </c>
      <c r="K280" s="38">
        <v>879.49</v>
      </c>
      <c r="L280" s="42"/>
      <c r="M280" s="39"/>
    </row>
    <row r="281" spans="1:13" ht="46.5" customHeight="1">
      <c r="A281" s="35">
        <v>281</v>
      </c>
      <c r="B281" s="30" t="s">
        <v>1256</v>
      </c>
      <c r="C281" s="30" t="s">
        <v>378</v>
      </c>
      <c r="D281" s="30">
        <v>5794</v>
      </c>
      <c r="E281" s="30" t="s">
        <v>304</v>
      </c>
      <c r="F281" s="30" t="s">
        <v>819</v>
      </c>
      <c r="G281" s="41" t="s">
        <v>377</v>
      </c>
      <c r="H281" s="30">
        <v>918</v>
      </c>
      <c r="I281" s="30" t="s">
        <v>889</v>
      </c>
      <c r="J281" s="30" t="s">
        <v>197</v>
      </c>
      <c r="K281" s="38">
        <v>874</v>
      </c>
      <c r="L281" s="42">
        <v>158.30000000000001</v>
      </c>
      <c r="M281" s="39" t="s">
        <v>890</v>
      </c>
    </row>
    <row r="282" spans="1:13" ht="46.5" customHeight="1">
      <c r="A282" s="35">
        <v>282</v>
      </c>
      <c r="B282" s="30" t="s">
        <v>563</v>
      </c>
      <c r="C282" s="30" t="s">
        <v>564</v>
      </c>
      <c r="D282" s="30">
        <v>6097</v>
      </c>
      <c r="E282" s="30" t="s">
        <v>565</v>
      </c>
      <c r="F282" s="30" t="s">
        <v>1264</v>
      </c>
      <c r="G282" s="41" t="s">
        <v>1265</v>
      </c>
      <c r="H282" s="30">
        <v>919</v>
      </c>
      <c r="I282" s="30" t="s">
        <v>566</v>
      </c>
      <c r="J282" s="30" t="s">
        <v>1262</v>
      </c>
      <c r="K282" s="38">
        <v>400</v>
      </c>
      <c r="L282" s="38">
        <v>112.44</v>
      </c>
      <c r="M282" s="39" t="s">
        <v>1263</v>
      </c>
    </row>
    <row r="283" spans="1:13" ht="46.5" customHeight="1">
      <c r="A283" s="35">
        <v>283</v>
      </c>
      <c r="B283" s="30" t="s">
        <v>820</v>
      </c>
      <c r="C283" s="30" t="s">
        <v>821</v>
      </c>
      <c r="D283" s="30">
        <v>5796</v>
      </c>
      <c r="E283" s="30" t="s">
        <v>822</v>
      </c>
      <c r="F283" s="30" t="s">
        <v>1264</v>
      </c>
      <c r="G283" s="41" t="s">
        <v>823</v>
      </c>
      <c r="H283" s="30">
        <v>925</v>
      </c>
      <c r="I283" s="30" t="s">
        <v>824</v>
      </c>
      <c r="J283" s="30" t="s">
        <v>142</v>
      </c>
      <c r="K283" s="38">
        <v>467</v>
      </c>
      <c r="L283" s="38">
        <v>85.8</v>
      </c>
      <c r="M283" s="39" t="s">
        <v>1263</v>
      </c>
    </row>
    <row r="284" spans="1:13" ht="46.5" customHeight="1">
      <c r="A284" s="35">
        <v>284</v>
      </c>
      <c r="B284" s="30" t="s">
        <v>1030</v>
      </c>
      <c r="C284" s="30"/>
      <c r="D284" s="30">
        <v>5497</v>
      </c>
      <c r="E284" s="30"/>
      <c r="F284" s="30" t="s">
        <v>1031</v>
      </c>
      <c r="G284" s="30" t="s">
        <v>1032</v>
      </c>
      <c r="H284" s="30"/>
      <c r="I284" s="30" t="s">
        <v>1033</v>
      </c>
      <c r="J284" s="30" t="s">
        <v>1034</v>
      </c>
      <c r="K284" s="38">
        <v>1557.92</v>
      </c>
      <c r="L284" s="38"/>
      <c r="M284" s="39"/>
    </row>
    <row r="285" spans="1:13" ht="46.5" customHeight="1">
      <c r="A285" s="35">
        <v>285</v>
      </c>
      <c r="B285" s="30" t="s">
        <v>337</v>
      </c>
      <c r="C285" s="30"/>
      <c r="D285" s="30">
        <v>5794</v>
      </c>
      <c r="E285" s="30"/>
      <c r="F285" s="30" t="s">
        <v>339</v>
      </c>
      <c r="G285" s="30" t="s">
        <v>340</v>
      </c>
      <c r="H285" s="30"/>
      <c r="I285" s="30" t="s">
        <v>338</v>
      </c>
      <c r="J285" s="30"/>
      <c r="K285" s="38">
        <v>1160.9000000000001</v>
      </c>
      <c r="L285" s="38"/>
      <c r="M285" s="39"/>
    </row>
    <row r="286" spans="1:13" ht="46.5" customHeight="1">
      <c r="A286" s="35">
        <v>286</v>
      </c>
      <c r="B286" s="30" t="s">
        <v>341</v>
      </c>
      <c r="C286" s="30"/>
      <c r="D286" s="30">
        <v>6094</v>
      </c>
      <c r="E286" s="30"/>
      <c r="F286" s="30" t="s">
        <v>819</v>
      </c>
      <c r="G286" s="30" t="s">
        <v>342</v>
      </c>
      <c r="H286" s="30"/>
      <c r="I286" s="30" t="s">
        <v>343</v>
      </c>
      <c r="J286" s="30" t="s">
        <v>344</v>
      </c>
      <c r="K286" s="38">
        <v>8422.34</v>
      </c>
      <c r="L286" s="38"/>
      <c r="M286" s="39"/>
    </row>
    <row r="287" spans="1:13" ht="46.5" customHeight="1">
      <c r="A287" s="35">
        <v>287</v>
      </c>
      <c r="B287" s="30" t="s">
        <v>322</v>
      </c>
      <c r="C287" s="30"/>
      <c r="D287" s="30">
        <v>6194</v>
      </c>
      <c r="E287" s="30" t="s">
        <v>328</v>
      </c>
      <c r="F287" s="30" t="s">
        <v>819</v>
      </c>
      <c r="G287" s="30" t="s">
        <v>319</v>
      </c>
      <c r="H287" s="30"/>
      <c r="I287" s="30" t="s">
        <v>320</v>
      </c>
      <c r="J287" s="30" t="s">
        <v>321</v>
      </c>
      <c r="K287" s="38">
        <v>1500.52</v>
      </c>
      <c r="L287" s="38"/>
      <c r="M287" s="39" t="s">
        <v>330</v>
      </c>
    </row>
    <row r="288" spans="1:13" ht="46.5" customHeight="1">
      <c r="A288" s="35">
        <v>288</v>
      </c>
      <c r="B288" s="30" t="s">
        <v>323</v>
      </c>
      <c r="C288" s="30"/>
      <c r="D288" s="30">
        <v>6194</v>
      </c>
      <c r="E288" s="30" t="s">
        <v>328</v>
      </c>
      <c r="F288" s="30" t="s">
        <v>819</v>
      </c>
      <c r="G288" s="30" t="s">
        <v>324</v>
      </c>
      <c r="H288" s="30"/>
      <c r="I288" s="30" t="s">
        <v>320</v>
      </c>
      <c r="J288" s="30" t="s">
        <v>321</v>
      </c>
      <c r="K288" s="38">
        <v>831.38</v>
      </c>
      <c r="L288" s="38"/>
      <c r="M288" s="39" t="s">
        <v>330</v>
      </c>
    </row>
    <row r="289" spans="1:13" ht="46.5" customHeight="1">
      <c r="A289" s="35">
        <v>289</v>
      </c>
      <c r="B289" s="30" t="s">
        <v>325</v>
      </c>
      <c r="C289" s="30"/>
      <c r="D289" s="30">
        <v>6194</v>
      </c>
      <c r="E289" s="30" t="s">
        <v>328</v>
      </c>
      <c r="F289" s="30" t="s">
        <v>819</v>
      </c>
      <c r="G289" s="30" t="s">
        <v>326</v>
      </c>
      <c r="H289" s="30"/>
      <c r="I289" s="30" t="s">
        <v>320</v>
      </c>
      <c r="J289" s="30" t="s">
        <v>321</v>
      </c>
      <c r="K289" s="38">
        <v>928.32</v>
      </c>
      <c r="L289" s="38"/>
      <c r="M289" s="39" t="s">
        <v>330</v>
      </c>
    </row>
    <row r="290" spans="1:13" ht="46.5" customHeight="1">
      <c r="A290" s="35">
        <v>290</v>
      </c>
      <c r="B290" s="30" t="s">
        <v>327</v>
      </c>
      <c r="C290" s="30"/>
      <c r="D290" s="30">
        <v>6194</v>
      </c>
      <c r="E290" s="30" t="s">
        <v>328</v>
      </c>
      <c r="F290" s="30" t="s">
        <v>819</v>
      </c>
      <c r="G290" s="30" t="s">
        <v>329</v>
      </c>
      <c r="H290" s="30"/>
      <c r="I290" s="30" t="s">
        <v>320</v>
      </c>
      <c r="J290" s="30" t="s">
        <v>321</v>
      </c>
      <c r="K290" s="38">
        <v>110.25</v>
      </c>
      <c r="L290" s="38"/>
      <c r="M290" s="39" t="s">
        <v>331</v>
      </c>
    </row>
    <row r="291" spans="1:13" ht="46.5" customHeight="1">
      <c r="A291" s="35">
        <v>291</v>
      </c>
      <c r="B291" s="30" t="s">
        <v>332</v>
      </c>
      <c r="C291" s="30"/>
      <c r="D291" s="30">
        <v>6194</v>
      </c>
      <c r="E291" s="30" t="s">
        <v>328</v>
      </c>
      <c r="F291" s="30" t="s">
        <v>819</v>
      </c>
      <c r="G291" s="30" t="s">
        <v>333</v>
      </c>
      <c r="H291" s="30"/>
      <c r="I291" s="30" t="s">
        <v>320</v>
      </c>
      <c r="J291" s="30" t="s">
        <v>321</v>
      </c>
      <c r="K291" s="38">
        <v>84</v>
      </c>
      <c r="L291" s="38"/>
      <c r="M291" s="39" t="s">
        <v>331</v>
      </c>
    </row>
    <row r="292" spans="1:13" ht="46.5" customHeight="1">
      <c r="A292" s="35">
        <v>292</v>
      </c>
      <c r="B292" s="30" t="s">
        <v>1049</v>
      </c>
      <c r="C292" s="30"/>
      <c r="D292" s="30">
        <v>6194</v>
      </c>
      <c r="E292" s="30" t="s">
        <v>328</v>
      </c>
      <c r="F292" s="30" t="s">
        <v>819</v>
      </c>
      <c r="G292" s="30" t="s">
        <v>1050</v>
      </c>
      <c r="H292" s="30"/>
      <c r="I292" s="30" t="s">
        <v>320</v>
      </c>
      <c r="J292" s="30" t="s">
        <v>321</v>
      </c>
      <c r="K292" s="38">
        <v>150</v>
      </c>
      <c r="L292" s="38"/>
      <c r="M292" s="39" t="s">
        <v>331</v>
      </c>
    </row>
    <row r="293" spans="1:13" ht="46.5" customHeight="1">
      <c r="A293" s="35">
        <v>293</v>
      </c>
      <c r="B293" s="30" t="s">
        <v>1051</v>
      </c>
      <c r="C293" s="30"/>
      <c r="D293" s="30">
        <v>6194</v>
      </c>
      <c r="E293" s="30" t="s">
        <v>328</v>
      </c>
      <c r="F293" s="30" t="s">
        <v>819</v>
      </c>
      <c r="G293" s="30" t="s">
        <v>1052</v>
      </c>
      <c r="H293" s="30"/>
      <c r="I293" s="30" t="s">
        <v>320</v>
      </c>
      <c r="J293" s="30" t="s">
        <v>321</v>
      </c>
      <c r="K293" s="38">
        <v>82.5</v>
      </c>
      <c r="L293" s="38"/>
      <c r="M293" s="39" t="s">
        <v>331</v>
      </c>
    </row>
    <row r="294" spans="1:13" ht="46.5" customHeight="1">
      <c r="A294" s="35">
        <v>294</v>
      </c>
      <c r="B294" s="30" t="s">
        <v>1053</v>
      </c>
      <c r="C294" s="30"/>
      <c r="D294" s="30">
        <v>6194</v>
      </c>
      <c r="E294" s="30" t="s">
        <v>328</v>
      </c>
      <c r="F294" s="30" t="s">
        <v>819</v>
      </c>
      <c r="G294" s="30" t="s">
        <v>1054</v>
      </c>
      <c r="H294" s="30"/>
      <c r="I294" s="30" t="s">
        <v>320</v>
      </c>
      <c r="J294" s="30" t="s">
        <v>321</v>
      </c>
      <c r="K294" s="38">
        <v>804.52</v>
      </c>
      <c r="L294" s="38"/>
      <c r="M294" s="39" t="s">
        <v>331</v>
      </c>
    </row>
    <row r="295" spans="1:13" ht="46.5" customHeight="1">
      <c r="A295" s="35">
        <v>295</v>
      </c>
      <c r="B295" s="30" t="s">
        <v>1055</v>
      </c>
      <c r="C295" s="30"/>
      <c r="D295" s="30">
        <v>6194</v>
      </c>
      <c r="E295" s="30" t="s">
        <v>328</v>
      </c>
      <c r="F295" s="30" t="s">
        <v>819</v>
      </c>
      <c r="G295" s="30" t="s">
        <v>1056</v>
      </c>
      <c r="H295" s="30"/>
      <c r="I295" s="30" t="s">
        <v>320</v>
      </c>
      <c r="J295" s="30" t="s">
        <v>321</v>
      </c>
      <c r="K295" s="38">
        <v>442.76</v>
      </c>
      <c r="L295" s="38"/>
      <c r="M295" s="39" t="s">
        <v>331</v>
      </c>
    </row>
    <row r="296" spans="1:13" ht="46.5" customHeight="1">
      <c r="A296" s="35">
        <v>296</v>
      </c>
      <c r="B296" s="30" t="s">
        <v>1057</v>
      </c>
      <c r="C296" s="30"/>
      <c r="D296" s="30">
        <v>6194</v>
      </c>
      <c r="E296" s="30" t="s">
        <v>328</v>
      </c>
      <c r="F296" s="30" t="s">
        <v>819</v>
      </c>
      <c r="G296" s="30" t="s">
        <v>1058</v>
      </c>
      <c r="H296" s="30"/>
      <c r="I296" s="30" t="s">
        <v>320</v>
      </c>
      <c r="J296" s="30" t="s">
        <v>321</v>
      </c>
      <c r="K296" s="38">
        <v>300</v>
      </c>
      <c r="L296" s="38"/>
      <c r="M296" s="39" t="s">
        <v>331</v>
      </c>
    </row>
    <row r="297" spans="1:13" ht="46.5" customHeight="1">
      <c r="A297" s="35">
        <v>297</v>
      </c>
      <c r="B297" s="30" t="s">
        <v>1104</v>
      </c>
      <c r="C297" s="30" t="s">
        <v>1258</v>
      </c>
      <c r="D297" s="30">
        <v>6095</v>
      </c>
      <c r="E297" s="30" t="s">
        <v>1163</v>
      </c>
      <c r="F297" s="30" t="s">
        <v>819</v>
      </c>
      <c r="G297" s="30" t="s">
        <v>1164</v>
      </c>
      <c r="H297" s="30"/>
      <c r="I297" s="30" t="s">
        <v>1165</v>
      </c>
      <c r="J297" s="30" t="s">
        <v>1166</v>
      </c>
      <c r="K297" s="38">
        <v>4389.68</v>
      </c>
      <c r="L297" s="38"/>
      <c r="M297" s="39"/>
    </row>
    <row r="298" spans="1:13" ht="46.5" customHeight="1">
      <c r="A298" s="35">
        <v>298</v>
      </c>
      <c r="B298" s="30" t="s">
        <v>1167</v>
      </c>
      <c r="C298" s="30" t="s">
        <v>1259</v>
      </c>
      <c r="D298" s="30">
        <v>6195</v>
      </c>
      <c r="E298" s="30" t="s">
        <v>1163</v>
      </c>
      <c r="F298" s="30" t="s">
        <v>819</v>
      </c>
      <c r="G298" s="30" t="s">
        <v>1164</v>
      </c>
      <c r="H298" s="30"/>
      <c r="I298" s="30" t="s">
        <v>1165</v>
      </c>
      <c r="J298" s="30" t="s">
        <v>1166</v>
      </c>
      <c r="K298" s="38">
        <v>393.85</v>
      </c>
      <c r="L298" s="38"/>
      <c r="M298" s="39"/>
    </row>
    <row r="299" spans="1:13" ht="46.5" customHeight="1">
      <c r="A299" s="35">
        <v>299</v>
      </c>
      <c r="B299" s="30" t="s">
        <v>545</v>
      </c>
      <c r="C299" s="30" t="s">
        <v>1257</v>
      </c>
      <c r="D299" s="30">
        <v>6194</v>
      </c>
      <c r="E299" s="30" t="s">
        <v>546</v>
      </c>
      <c r="F299" s="30" t="s">
        <v>819</v>
      </c>
      <c r="G299" s="30" t="s">
        <v>547</v>
      </c>
      <c r="H299" s="30"/>
      <c r="I299" s="30" t="s">
        <v>548</v>
      </c>
      <c r="J299" s="30" t="s">
        <v>549</v>
      </c>
      <c r="K299" s="38">
        <v>3366.61</v>
      </c>
      <c r="L299" s="38"/>
      <c r="M299" s="39"/>
    </row>
    <row r="300" spans="1:13" ht="46.5" customHeight="1">
      <c r="A300" s="35">
        <v>300</v>
      </c>
      <c r="B300" s="30" t="s">
        <v>672</v>
      </c>
      <c r="C300" s="30" t="s">
        <v>1260</v>
      </c>
      <c r="D300" s="30">
        <v>6095</v>
      </c>
      <c r="E300" s="30" t="s">
        <v>673</v>
      </c>
      <c r="F300" s="30" t="s">
        <v>819</v>
      </c>
      <c r="G300" s="30" t="s">
        <v>674</v>
      </c>
      <c r="H300" s="30"/>
      <c r="I300" s="30" t="s">
        <v>675</v>
      </c>
      <c r="J300" s="30" t="s">
        <v>694</v>
      </c>
      <c r="K300" s="38">
        <v>1483.71</v>
      </c>
      <c r="L300" s="38"/>
      <c r="M300" s="39"/>
    </row>
    <row r="301" spans="1:13" ht="46.5" customHeight="1">
      <c r="A301" s="35">
        <v>301</v>
      </c>
      <c r="B301" s="30" t="s">
        <v>1261</v>
      </c>
      <c r="C301" s="30" t="s">
        <v>557</v>
      </c>
      <c r="D301" s="30">
        <v>5903</v>
      </c>
      <c r="E301" s="30" t="s">
        <v>696</v>
      </c>
      <c r="F301" s="30" t="s">
        <v>819</v>
      </c>
      <c r="G301" s="30" t="s">
        <v>695</v>
      </c>
      <c r="H301" s="30"/>
      <c r="I301" s="30" t="s">
        <v>697</v>
      </c>
      <c r="J301" s="30" t="s">
        <v>698</v>
      </c>
      <c r="K301" s="38">
        <v>20384.8</v>
      </c>
      <c r="L301" s="38"/>
      <c r="M301" s="39"/>
    </row>
    <row r="302" spans="1:13" ht="46.5" customHeight="1">
      <c r="A302" s="35">
        <v>302</v>
      </c>
      <c r="B302" s="30" t="s">
        <v>699</v>
      </c>
      <c r="C302" s="30"/>
      <c r="D302" s="30">
        <v>5895</v>
      </c>
      <c r="E302" s="30" t="s">
        <v>556</v>
      </c>
      <c r="F302" s="30" t="s">
        <v>819</v>
      </c>
      <c r="G302" s="30" t="s">
        <v>1534</v>
      </c>
      <c r="H302" s="30"/>
      <c r="I302" s="30" t="s">
        <v>700</v>
      </c>
      <c r="J302" s="30" t="s">
        <v>913</v>
      </c>
      <c r="K302" s="38">
        <v>3815.1</v>
      </c>
      <c r="L302" s="38"/>
      <c r="M302" s="39" t="s">
        <v>1200</v>
      </c>
    </row>
    <row r="303" spans="1:13" ht="46.5" customHeight="1">
      <c r="A303" s="35">
        <v>303</v>
      </c>
      <c r="B303" s="30" t="s">
        <v>1201</v>
      </c>
      <c r="C303" s="30" t="s">
        <v>1199</v>
      </c>
      <c r="D303" s="30">
        <v>5993</v>
      </c>
      <c r="E303" s="30" t="s">
        <v>555</v>
      </c>
      <c r="F303" s="30" t="s">
        <v>819</v>
      </c>
      <c r="G303" s="30" t="s">
        <v>552</v>
      </c>
      <c r="H303" s="30">
        <v>978</v>
      </c>
      <c r="I303" s="30" t="s">
        <v>553</v>
      </c>
      <c r="J303" s="30" t="s">
        <v>554</v>
      </c>
      <c r="K303" s="38">
        <v>1288.03</v>
      </c>
      <c r="L303" s="38"/>
      <c r="M303" s="39"/>
    </row>
    <row r="304" spans="1:13" ht="46.5" customHeight="1">
      <c r="A304" s="35">
        <v>304</v>
      </c>
      <c r="B304" s="30" t="s">
        <v>1183</v>
      </c>
      <c r="C304" s="30" t="s">
        <v>1185</v>
      </c>
      <c r="D304" s="30">
        <v>6193</v>
      </c>
      <c r="E304" s="30" t="s">
        <v>676</v>
      </c>
      <c r="F304" s="30" t="s">
        <v>819</v>
      </c>
      <c r="G304" s="30" t="s">
        <v>679</v>
      </c>
      <c r="H304" s="30"/>
      <c r="I304" s="43" t="s">
        <v>677</v>
      </c>
      <c r="J304" s="43" t="s">
        <v>678</v>
      </c>
      <c r="K304" s="44">
        <v>770.58</v>
      </c>
      <c r="L304" s="38"/>
      <c r="M304" s="39"/>
    </row>
    <row r="305" spans="1:13" ht="46.5" customHeight="1">
      <c r="A305" s="35">
        <v>305</v>
      </c>
      <c r="B305" s="30" t="s">
        <v>1184</v>
      </c>
      <c r="C305" s="30" t="s">
        <v>1186</v>
      </c>
      <c r="D305" s="30">
        <v>6193</v>
      </c>
      <c r="E305" s="30" t="s">
        <v>676</v>
      </c>
      <c r="F305" s="30" t="s">
        <v>819</v>
      </c>
      <c r="G305" s="30" t="s">
        <v>679</v>
      </c>
      <c r="H305" s="30"/>
      <c r="I305" s="43" t="s">
        <v>677</v>
      </c>
      <c r="J305" s="43" t="s">
        <v>678</v>
      </c>
      <c r="K305" s="44">
        <v>1373.97</v>
      </c>
      <c r="L305" s="38"/>
      <c r="M305" s="39"/>
    </row>
    <row r="306" spans="1:13" ht="46.5" customHeight="1">
      <c r="A306" s="35">
        <v>306</v>
      </c>
      <c r="B306" s="30" t="s">
        <v>1187</v>
      </c>
      <c r="C306" s="30" t="s">
        <v>1188</v>
      </c>
      <c r="D306" s="30">
        <v>6193</v>
      </c>
      <c r="E306" s="30" t="s">
        <v>1190</v>
      </c>
      <c r="F306" s="30" t="s">
        <v>819</v>
      </c>
      <c r="G306" s="30" t="s">
        <v>1191</v>
      </c>
      <c r="H306" s="30">
        <v>916</v>
      </c>
      <c r="I306" s="43" t="s">
        <v>1189</v>
      </c>
      <c r="J306" s="30" t="s">
        <v>1192</v>
      </c>
      <c r="K306" s="44">
        <v>757.33</v>
      </c>
      <c r="L306" s="38"/>
      <c r="M306" s="39"/>
    </row>
    <row r="307" spans="1:13" ht="46.5" customHeight="1">
      <c r="A307" s="35">
        <v>307</v>
      </c>
      <c r="B307" s="30" t="s">
        <v>1193</v>
      </c>
      <c r="C307" s="30" t="s">
        <v>1194</v>
      </c>
      <c r="D307" s="30">
        <v>5996</v>
      </c>
      <c r="E307" s="30" t="s">
        <v>1198</v>
      </c>
      <c r="F307" s="30" t="s">
        <v>819</v>
      </c>
      <c r="G307" s="30" t="s">
        <v>1197</v>
      </c>
      <c r="H307" s="30"/>
      <c r="I307" s="43" t="s">
        <v>1195</v>
      </c>
      <c r="J307" s="30" t="s">
        <v>640</v>
      </c>
      <c r="K307" s="44">
        <v>1423.5</v>
      </c>
      <c r="L307" s="38">
        <v>32.53</v>
      </c>
      <c r="M307" s="39" t="s">
        <v>1196</v>
      </c>
    </row>
    <row r="308" spans="1:13" ht="46.5" customHeight="1">
      <c r="A308" s="35">
        <v>308</v>
      </c>
      <c r="B308" s="30" t="s">
        <v>336</v>
      </c>
      <c r="C308" s="30"/>
      <c r="D308" s="30">
        <v>5798</v>
      </c>
      <c r="E308" s="30" t="s">
        <v>1202</v>
      </c>
      <c r="F308" s="30" t="s">
        <v>819</v>
      </c>
      <c r="G308" s="30" t="s">
        <v>1207</v>
      </c>
      <c r="H308" s="30"/>
      <c r="I308" s="43" t="s">
        <v>1203</v>
      </c>
      <c r="J308" s="30" t="s">
        <v>1204</v>
      </c>
      <c r="K308" s="44">
        <v>2907.25</v>
      </c>
      <c r="L308" s="38"/>
      <c r="M308" s="39"/>
    </row>
    <row r="309" spans="1:13" ht="46.5" customHeight="1">
      <c r="A309" s="35">
        <v>309</v>
      </c>
      <c r="B309" s="30" t="s">
        <v>335</v>
      </c>
      <c r="C309" s="30" t="s">
        <v>1560</v>
      </c>
      <c r="D309" s="30">
        <v>5696</v>
      </c>
      <c r="E309" s="30" t="s">
        <v>1205</v>
      </c>
      <c r="F309" s="30" t="s">
        <v>819</v>
      </c>
      <c r="G309" s="30" t="s">
        <v>1206</v>
      </c>
      <c r="H309" s="30"/>
      <c r="I309" s="43" t="s">
        <v>1208</v>
      </c>
      <c r="J309" s="30" t="s">
        <v>1209</v>
      </c>
      <c r="K309" s="44">
        <v>1243.31</v>
      </c>
      <c r="L309" s="38"/>
      <c r="M309" s="39"/>
    </row>
    <row r="310" spans="1:13" ht="46.5" customHeight="1">
      <c r="A310" s="35">
        <v>310</v>
      </c>
      <c r="B310" s="30" t="s">
        <v>1210</v>
      </c>
      <c r="C310" s="30" t="s">
        <v>1563</v>
      </c>
      <c r="D310" s="30">
        <v>6193</v>
      </c>
      <c r="E310" s="30" t="s">
        <v>1211</v>
      </c>
      <c r="F310" s="30" t="s">
        <v>819</v>
      </c>
      <c r="G310" s="30" t="s">
        <v>1212</v>
      </c>
      <c r="H310" s="30"/>
      <c r="I310" s="43" t="s">
        <v>1213</v>
      </c>
      <c r="J310" s="30" t="s">
        <v>1214</v>
      </c>
      <c r="K310" s="44">
        <v>2700.71</v>
      </c>
      <c r="L310" s="38"/>
      <c r="M310" s="39"/>
    </row>
    <row r="311" spans="1:13" ht="46.5" customHeight="1">
      <c r="A311" s="35">
        <v>311</v>
      </c>
      <c r="B311" s="30" t="s">
        <v>1037</v>
      </c>
      <c r="C311" s="30" t="s">
        <v>1546</v>
      </c>
      <c r="D311" s="30">
        <v>6193</v>
      </c>
      <c r="E311" s="30" t="s">
        <v>1211</v>
      </c>
      <c r="F311" s="30" t="s">
        <v>819</v>
      </c>
      <c r="G311" s="30" t="s">
        <v>1547</v>
      </c>
      <c r="H311" s="30"/>
      <c r="I311" s="43" t="s">
        <v>1213</v>
      </c>
      <c r="J311" s="30" t="s">
        <v>1214</v>
      </c>
      <c r="K311" s="44">
        <v>311.41000000000003</v>
      </c>
      <c r="L311" s="38">
        <v>21</v>
      </c>
      <c r="M311" s="39"/>
    </row>
    <row r="312" spans="1:13" ht="46.5" customHeight="1">
      <c r="A312" s="35">
        <v>312</v>
      </c>
      <c r="B312" s="30" t="s">
        <v>334</v>
      </c>
      <c r="C312" s="30" t="s">
        <v>1038</v>
      </c>
      <c r="D312" s="30">
        <v>5695</v>
      </c>
      <c r="E312" s="30" t="s">
        <v>1039</v>
      </c>
      <c r="F312" s="30" t="s">
        <v>819</v>
      </c>
      <c r="G312" s="30" t="s">
        <v>1040</v>
      </c>
      <c r="H312" s="30"/>
      <c r="I312" s="43" t="s">
        <v>1041</v>
      </c>
      <c r="J312" s="30" t="s">
        <v>1042</v>
      </c>
      <c r="K312" s="44">
        <v>1594.45</v>
      </c>
      <c r="L312" s="38"/>
      <c r="M312" s="39"/>
    </row>
    <row r="313" spans="1:13" ht="46.5" customHeight="1">
      <c r="A313" s="35">
        <v>313</v>
      </c>
      <c r="B313" s="30" t="s">
        <v>1043</v>
      </c>
      <c r="C313" s="30" t="s">
        <v>1044</v>
      </c>
      <c r="D313" s="30">
        <v>5693</v>
      </c>
      <c r="E313" s="30" t="s">
        <v>1045</v>
      </c>
      <c r="F313" s="30" t="s">
        <v>819</v>
      </c>
      <c r="G313" s="30" t="s">
        <v>1046</v>
      </c>
      <c r="H313" s="30"/>
      <c r="I313" s="43" t="s">
        <v>1047</v>
      </c>
      <c r="J313" s="30" t="s">
        <v>1048</v>
      </c>
      <c r="K313" s="44">
        <v>1572.12</v>
      </c>
      <c r="L313" s="38"/>
      <c r="M313" s="39"/>
    </row>
    <row r="314" spans="1:13" ht="46.5" customHeight="1">
      <c r="A314" s="35">
        <v>314</v>
      </c>
      <c r="B314" s="30" t="s">
        <v>1299</v>
      </c>
      <c r="C314" s="30" t="s">
        <v>1300</v>
      </c>
      <c r="D314" s="30">
        <v>5493</v>
      </c>
      <c r="E314" s="30"/>
      <c r="F314" s="30" t="s">
        <v>1301</v>
      </c>
      <c r="G314" s="30" t="s">
        <v>1302</v>
      </c>
      <c r="H314" s="30"/>
      <c r="I314" s="43"/>
      <c r="J314" s="30" t="s">
        <v>1303</v>
      </c>
      <c r="K314" s="44">
        <v>267.79000000000002</v>
      </c>
      <c r="L314" s="38"/>
      <c r="M314" s="39" t="s">
        <v>983</v>
      </c>
    </row>
    <row r="315" spans="1:13" ht="46.5" customHeight="1">
      <c r="A315" s="35">
        <v>315</v>
      </c>
      <c r="B315" s="30" t="s">
        <v>1309</v>
      </c>
      <c r="C315" s="30" t="s">
        <v>1304</v>
      </c>
      <c r="D315" s="30">
        <v>5791</v>
      </c>
      <c r="E315" s="30"/>
      <c r="F315" s="30" t="s">
        <v>1301</v>
      </c>
      <c r="G315" s="30" t="s">
        <v>1305</v>
      </c>
      <c r="H315" s="30"/>
      <c r="I315" s="43"/>
      <c r="J315" s="30" t="s">
        <v>1306</v>
      </c>
      <c r="K315" s="44">
        <v>1043</v>
      </c>
      <c r="L315" s="38"/>
      <c r="M315" s="39" t="s">
        <v>1307</v>
      </c>
    </row>
    <row r="316" spans="1:13" ht="46.5" customHeight="1">
      <c r="A316" s="35">
        <v>316</v>
      </c>
      <c r="B316" s="30" t="s">
        <v>1308</v>
      </c>
      <c r="C316" s="30" t="s">
        <v>1310</v>
      </c>
      <c r="D316" s="30">
        <v>6194</v>
      </c>
      <c r="E316" s="30"/>
      <c r="F316" s="30" t="s">
        <v>1528</v>
      </c>
      <c r="G316" s="30" t="s">
        <v>1529</v>
      </c>
      <c r="H316" s="30"/>
      <c r="I316" s="43"/>
      <c r="J316" s="30" t="s">
        <v>1311</v>
      </c>
      <c r="K316" s="44">
        <v>459</v>
      </c>
      <c r="L316" s="38"/>
      <c r="M316" s="39"/>
    </row>
    <row r="317" spans="1:13" ht="46.5" customHeight="1">
      <c r="A317" s="35">
        <v>317</v>
      </c>
      <c r="B317" s="30" t="s">
        <v>104</v>
      </c>
      <c r="C317" s="30" t="s">
        <v>1312</v>
      </c>
      <c r="D317" s="30">
        <v>6094</v>
      </c>
      <c r="E317" s="30"/>
      <c r="F317" s="30" t="s">
        <v>1301</v>
      </c>
      <c r="G317" s="30" t="s">
        <v>1313</v>
      </c>
      <c r="H317" s="30"/>
      <c r="I317" s="43"/>
      <c r="J317" s="30" t="s">
        <v>530</v>
      </c>
      <c r="K317" s="44">
        <v>397.5</v>
      </c>
      <c r="L317" s="38"/>
      <c r="M317" s="39"/>
    </row>
    <row r="318" spans="1:13" ht="46.5" customHeight="1">
      <c r="A318" s="35">
        <v>318</v>
      </c>
      <c r="B318" s="30" t="s">
        <v>580</v>
      </c>
      <c r="C318" s="30" t="s">
        <v>581</v>
      </c>
      <c r="D318" s="30">
        <v>6097</v>
      </c>
      <c r="E318" s="30" t="s">
        <v>582</v>
      </c>
      <c r="F318" s="30" t="s">
        <v>1527</v>
      </c>
      <c r="G318" s="30" t="s">
        <v>583</v>
      </c>
      <c r="H318" s="30"/>
      <c r="I318" s="43" t="s">
        <v>584</v>
      </c>
      <c r="J318" s="30" t="s">
        <v>585</v>
      </c>
      <c r="K318" s="44">
        <v>300</v>
      </c>
      <c r="L318" s="38"/>
      <c r="M318" s="39" t="s">
        <v>735</v>
      </c>
    </row>
    <row r="319" spans="1:13" ht="46.5" customHeight="1">
      <c r="A319" s="35">
        <v>319</v>
      </c>
      <c r="B319" s="30" t="s">
        <v>586</v>
      </c>
      <c r="C319" s="30" t="s">
        <v>587</v>
      </c>
      <c r="D319" s="30">
        <v>6097</v>
      </c>
      <c r="E319" s="30" t="s">
        <v>582</v>
      </c>
      <c r="F319" s="30" t="s">
        <v>1301</v>
      </c>
      <c r="G319" s="30" t="s">
        <v>583</v>
      </c>
      <c r="H319" s="30"/>
      <c r="I319" s="43" t="s">
        <v>584</v>
      </c>
      <c r="J319" s="30" t="s">
        <v>585</v>
      </c>
      <c r="K319" s="44">
        <v>304.39999999999998</v>
      </c>
      <c r="L319" s="38"/>
      <c r="M319" s="39" t="s">
        <v>735</v>
      </c>
    </row>
    <row r="320" spans="1:13" ht="46.5" customHeight="1">
      <c r="A320" s="35">
        <v>320</v>
      </c>
      <c r="B320" s="30" t="s">
        <v>1110</v>
      </c>
      <c r="C320" s="30" t="s">
        <v>588</v>
      </c>
      <c r="D320" s="30">
        <v>5595</v>
      </c>
      <c r="E320" s="30"/>
      <c r="F320" s="30" t="s">
        <v>1301</v>
      </c>
      <c r="G320" s="30" t="s">
        <v>589</v>
      </c>
      <c r="H320" s="30"/>
      <c r="I320" s="43"/>
      <c r="J320" s="30" t="s">
        <v>590</v>
      </c>
      <c r="K320" s="44">
        <v>302.33</v>
      </c>
      <c r="L320" s="38"/>
      <c r="M320" s="39"/>
    </row>
    <row r="321" spans="1:13" ht="46.5" customHeight="1">
      <c r="A321" s="35">
        <v>321</v>
      </c>
      <c r="B321" s="30" t="s">
        <v>1111</v>
      </c>
      <c r="C321" s="30" t="s">
        <v>1114</v>
      </c>
      <c r="D321" s="30">
        <v>5793</v>
      </c>
      <c r="E321" s="30" t="s">
        <v>1115</v>
      </c>
      <c r="F321" s="30" t="s">
        <v>1301</v>
      </c>
      <c r="G321" s="30" t="s">
        <v>1112</v>
      </c>
      <c r="H321" s="30"/>
      <c r="I321" s="43"/>
      <c r="J321" s="30" t="s">
        <v>1113</v>
      </c>
      <c r="K321" s="44">
        <v>24</v>
      </c>
      <c r="L321" s="38"/>
      <c r="M321" s="39" t="s">
        <v>735</v>
      </c>
    </row>
    <row r="322" spans="1:13" ht="46.5" customHeight="1">
      <c r="A322" s="35">
        <v>322</v>
      </c>
      <c r="B322" s="30" t="s">
        <v>1116</v>
      </c>
      <c r="C322" s="30" t="s">
        <v>1117</v>
      </c>
      <c r="D322" s="30">
        <v>5792</v>
      </c>
      <c r="E322" s="30" t="s">
        <v>1119</v>
      </c>
      <c r="F322" s="30" t="s">
        <v>1301</v>
      </c>
      <c r="G322" s="30" t="s">
        <v>1118</v>
      </c>
      <c r="H322" s="30"/>
      <c r="I322" s="43"/>
      <c r="J322" s="30" t="s">
        <v>1113</v>
      </c>
      <c r="K322" s="44">
        <v>8.4</v>
      </c>
      <c r="L322" s="38"/>
      <c r="M322" s="39" t="s">
        <v>735</v>
      </c>
    </row>
    <row r="323" spans="1:13" ht="46.5" customHeight="1">
      <c r="A323" s="35">
        <v>323</v>
      </c>
      <c r="B323" s="30" t="s">
        <v>1120</v>
      </c>
      <c r="C323" s="30" t="s">
        <v>1121</v>
      </c>
      <c r="D323" s="30">
        <v>5793</v>
      </c>
      <c r="E323" s="30" t="s">
        <v>1122</v>
      </c>
      <c r="F323" s="30" t="s">
        <v>1301</v>
      </c>
      <c r="G323" s="30" t="s">
        <v>1123</v>
      </c>
      <c r="H323" s="30"/>
      <c r="I323" s="43" t="s">
        <v>1124</v>
      </c>
      <c r="J323" s="30" t="s">
        <v>1113</v>
      </c>
      <c r="K323" s="44">
        <v>300</v>
      </c>
      <c r="L323" s="38"/>
      <c r="M323" s="39" t="s">
        <v>735</v>
      </c>
    </row>
    <row r="324" spans="1:13" ht="46.5" customHeight="1">
      <c r="A324" s="35">
        <v>324</v>
      </c>
      <c r="B324" s="30" t="s">
        <v>361</v>
      </c>
      <c r="C324" s="30" t="s">
        <v>362</v>
      </c>
      <c r="D324" s="30">
        <v>5793</v>
      </c>
      <c r="E324" s="30" t="s">
        <v>363</v>
      </c>
      <c r="F324" s="30" t="s">
        <v>1301</v>
      </c>
      <c r="G324" s="30" t="s">
        <v>364</v>
      </c>
      <c r="H324" s="30"/>
      <c r="I324" s="43"/>
      <c r="J324" s="30" t="s">
        <v>366</v>
      </c>
      <c r="K324" s="44">
        <v>1112</v>
      </c>
      <c r="L324" s="38"/>
      <c r="M324" s="39" t="s">
        <v>365</v>
      </c>
    </row>
    <row r="325" spans="1:13" ht="46.5" customHeight="1">
      <c r="A325" s="45">
        <v>325</v>
      </c>
      <c r="B325" s="43" t="s">
        <v>1449</v>
      </c>
      <c r="C325" s="30" t="s">
        <v>1577</v>
      </c>
      <c r="D325" s="43">
        <v>6194</v>
      </c>
      <c r="E325" s="30"/>
      <c r="F325" s="43" t="s">
        <v>1450</v>
      </c>
      <c r="G325" s="30">
        <v>7170</v>
      </c>
      <c r="H325" s="30"/>
      <c r="I325" s="30" t="s">
        <v>1451</v>
      </c>
      <c r="J325" s="43" t="s">
        <v>1452</v>
      </c>
      <c r="K325" s="38" t="s">
        <v>1453</v>
      </c>
      <c r="L325" s="38"/>
      <c r="M325" s="39"/>
    </row>
    <row r="326" spans="1:13" ht="46.5" customHeight="1">
      <c r="A326" s="45">
        <v>326</v>
      </c>
      <c r="B326" s="43" t="s">
        <v>1454</v>
      </c>
      <c r="C326" s="30" t="s">
        <v>1574</v>
      </c>
      <c r="D326" s="43">
        <v>5189</v>
      </c>
      <c r="E326" s="43" t="s">
        <v>1455</v>
      </c>
      <c r="F326" s="43" t="s">
        <v>819</v>
      </c>
      <c r="G326" s="30" t="s">
        <v>1532</v>
      </c>
      <c r="H326" s="30"/>
      <c r="I326" s="30" t="s">
        <v>1456</v>
      </c>
      <c r="J326" s="43" t="s">
        <v>1457</v>
      </c>
      <c r="K326" s="38" t="s">
        <v>1458</v>
      </c>
      <c r="L326" s="38" t="s">
        <v>1459</v>
      </c>
      <c r="M326" s="39" t="s">
        <v>531</v>
      </c>
    </row>
    <row r="327" spans="1:13" ht="46.5" customHeight="1">
      <c r="A327" s="45">
        <v>327</v>
      </c>
      <c r="B327" s="43" t="s">
        <v>1460</v>
      </c>
      <c r="C327" s="43" t="s">
        <v>1461</v>
      </c>
      <c r="D327" s="43">
        <v>5690</v>
      </c>
      <c r="E327" s="30"/>
      <c r="F327" s="43" t="s">
        <v>819</v>
      </c>
      <c r="G327" s="30">
        <v>7373</v>
      </c>
      <c r="H327" s="30"/>
      <c r="I327" s="30"/>
      <c r="J327" s="43" t="s">
        <v>1462</v>
      </c>
      <c r="K327" s="38" t="s">
        <v>1463</v>
      </c>
      <c r="L327" s="38"/>
      <c r="M327" s="39" t="s">
        <v>1464</v>
      </c>
    </row>
    <row r="328" spans="1:13" ht="46.5" customHeight="1">
      <c r="A328" s="45">
        <v>328</v>
      </c>
      <c r="B328" s="43" t="s">
        <v>1516</v>
      </c>
      <c r="C328" s="43" t="s">
        <v>1465</v>
      </c>
      <c r="D328" s="43">
        <v>6094</v>
      </c>
      <c r="E328" s="30"/>
      <c r="F328" s="43" t="s">
        <v>1466</v>
      </c>
      <c r="G328" s="43" t="s">
        <v>1467</v>
      </c>
      <c r="H328" s="30"/>
      <c r="I328" s="30"/>
      <c r="J328" s="43" t="s">
        <v>1468</v>
      </c>
      <c r="K328" s="38" t="s">
        <v>1469</v>
      </c>
      <c r="L328" s="38"/>
      <c r="M328" s="39"/>
    </row>
    <row r="329" spans="1:13" ht="46.5" customHeight="1">
      <c r="A329" s="45">
        <v>329</v>
      </c>
      <c r="B329" s="43" t="s">
        <v>1517</v>
      </c>
      <c r="C329" s="43" t="s">
        <v>1470</v>
      </c>
      <c r="D329" s="43">
        <v>6094</v>
      </c>
      <c r="E329" s="30"/>
      <c r="F329" s="43" t="s">
        <v>1466</v>
      </c>
      <c r="G329" s="43" t="s">
        <v>1467</v>
      </c>
      <c r="H329" s="30"/>
      <c r="I329" s="30"/>
      <c r="J329" s="43" t="s">
        <v>1468</v>
      </c>
      <c r="K329" s="38" t="s">
        <v>1471</v>
      </c>
      <c r="L329" s="38"/>
      <c r="M329" s="39"/>
    </row>
    <row r="330" spans="1:13" ht="46.5" customHeight="1">
      <c r="A330" s="45">
        <v>330</v>
      </c>
      <c r="B330" s="43" t="s">
        <v>1518</v>
      </c>
      <c r="C330" s="43" t="s">
        <v>1472</v>
      </c>
      <c r="D330" s="43">
        <v>6198</v>
      </c>
      <c r="E330" s="30" t="s">
        <v>1473</v>
      </c>
      <c r="F330" s="43" t="s">
        <v>819</v>
      </c>
      <c r="G330" s="43" t="s">
        <v>1474</v>
      </c>
      <c r="H330" s="46">
        <v>1011</v>
      </c>
      <c r="I330" s="30" t="s">
        <v>1475</v>
      </c>
      <c r="J330" s="43" t="s">
        <v>1476</v>
      </c>
      <c r="K330" s="38" t="s">
        <v>1477</v>
      </c>
      <c r="L330" s="38"/>
      <c r="M330" s="39"/>
    </row>
    <row r="331" spans="1:13" ht="46.5" customHeight="1">
      <c r="A331" s="47">
        <v>331</v>
      </c>
      <c r="B331" s="30" t="s">
        <v>1519</v>
      </c>
      <c r="C331" s="30" t="s">
        <v>1478</v>
      </c>
      <c r="D331" s="30">
        <v>6197</v>
      </c>
      <c r="E331" s="30"/>
      <c r="F331" s="30" t="s">
        <v>819</v>
      </c>
      <c r="G331" s="30" t="s">
        <v>1479</v>
      </c>
      <c r="H331" s="30"/>
      <c r="I331" s="30"/>
      <c r="J331" s="30" t="s">
        <v>1480</v>
      </c>
      <c r="K331" s="38" t="s">
        <v>1481</v>
      </c>
      <c r="L331" s="38"/>
      <c r="M331" s="39"/>
    </row>
    <row r="332" spans="1:13" ht="46.5" customHeight="1">
      <c r="A332" s="47">
        <v>332</v>
      </c>
      <c r="B332" s="30" t="s">
        <v>1520</v>
      </c>
      <c r="C332" s="30" t="s">
        <v>1482</v>
      </c>
      <c r="D332" s="30">
        <v>6198</v>
      </c>
      <c r="E332" s="30"/>
      <c r="F332" s="30" t="s">
        <v>819</v>
      </c>
      <c r="G332" s="30" t="s">
        <v>1483</v>
      </c>
      <c r="H332" s="30">
        <v>1016</v>
      </c>
      <c r="I332" s="30"/>
      <c r="J332" s="30" t="s">
        <v>1476</v>
      </c>
      <c r="K332" s="38" t="s">
        <v>1484</v>
      </c>
      <c r="L332" s="38"/>
      <c r="M332" s="39"/>
    </row>
    <row r="333" spans="1:13" ht="46.5" customHeight="1">
      <c r="A333" s="47">
        <v>333</v>
      </c>
      <c r="B333" s="30" t="s">
        <v>1522</v>
      </c>
      <c r="C333" s="30" t="s">
        <v>1485</v>
      </c>
      <c r="D333" s="30">
        <v>5796</v>
      </c>
      <c r="E333" s="30" t="s">
        <v>1486</v>
      </c>
      <c r="F333" s="30" t="s">
        <v>819</v>
      </c>
      <c r="G333" s="30" t="s">
        <v>1487</v>
      </c>
      <c r="H333" s="30">
        <v>1018</v>
      </c>
      <c r="I333" s="30" t="s">
        <v>1488</v>
      </c>
      <c r="J333" s="30" t="s">
        <v>1489</v>
      </c>
      <c r="K333" s="38" t="s">
        <v>1490</v>
      </c>
      <c r="L333" s="38"/>
      <c r="M333" s="39"/>
    </row>
    <row r="334" spans="1:13" ht="46.5" customHeight="1">
      <c r="A334" s="47">
        <v>334</v>
      </c>
      <c r="B334" s="30" t="s">
        <v>1521</v>
      </c>
      <c r="C334" s="30" t="s">
        <v>1491</v>
      </c>
      <c r="D334" s="30">
        <v>5796</v>
      </c>
      <c r="E334" s="30" t="s">
        <v>1486</v>
      </c>
      <c r="F334" s="30" t="s">
        <v>819</v>
      </c>
      <c r="G334" s="30" t="s">
        <v>1492</v>
      </c>
      <c r="H334" s="30">
        <v>1018</v>
      </c>
      <c r="I334" s="30" t="s">
        <v>1488</v>
      </c>
      <c r="J334" s="30" t="s">
        <v>1489</v>
      </c>
      <c r="K334" s="38" t="s">
        <v>1493</v>
      </c>
      <c r="L334" s="38"/>
      <c r="M334" s="39"/>
    </row>
    <row r="335" spans="1:13" ht="46.5" customHeight="1">
      <c r="A335" s="47">
        <v>335</v>
      </c>
      <c r="B335" s="30" t="s">
        <v>1523</v>
      </c>
      <c r="C335" s="30" t="s">
        <v>1573</v>
      </c>
      <c r="D335" s="30">
        <v>5800</v>
      </c>
      <c r="E335" s="30" t="s">
        <v>1494</v>
      </c>
      <c r="F335" s="30" t="s">
        <v>819</v>
      </c>
      <c r="G335" s="30" t="s">
        <v>1495</v>
      </c>
      <c r="H335" s="30"/>
      <c r="I335" s="30" t="s">
        <v>1496</v>
      </c>
      <c r="J335" s="30" t="s">
        <v>1497</v>
      </c>
      <c r="K335" s="38" t="s">
        <v>1498</v>
      </c>
      <c r="L335" s="38"/>
      <c r="M335" s="39"/>
    </row>
    <row r="336" spans="1:13" ht="46.5" customHeight="1">
      <c r="A336" s="47">
        <v>336</v>
      </c>
      <c r="B336" s="30" t="s">
        <v>1524</v>
      </c>
      <c r="C336" s="30" t="s">
        <v>1572</v>
      </c>
      <c r="D336" s="30">
        <v>5898</v>
      </c>
      <c r="E336" s="30"/>
      <c r="F336" s="30" t="s">
        <v>819</v>
      </c>
      <c r="G336" s="30" t="s">
        <v>1499</v>
      </c>
      <c r="H336" s="30">
        <v>963</v>
      </c>
      <c r="I336" s="30" t="s">
        <v>1500</v>
      </c>
      <c r="J336" s="30" t="s">
        <v>1501</v>
      </c>
      <c r="K336" s="38" t="s">
        <v>1502</v>
      </c>
      <c r="L336" s="38"/>
      <c r="M336" s="39"/>
    </row>
    <row r="337" spans="1:13" ht="46.5" customHeight="1">
      <c r="A337" s="47">
        <v>337</v>
      </c>
      <c r="B337" s="30" t="s">
        <v>1525</v>
      </c>
      <c r="C337" s="30"/>
      <c r="D337" s="30">
        <v>5590</v>
      </c>
      <c r="E337" s="30" t="s">
        <v>1503</v>
      </c>
      <c r="F337" s="30" t="s">
        <v>819</v>
      </c>
      <c r="G337" s="30" t="s">
        <v>1504</v>
      </c>
      <c r="H337" s="30"/>
      <c r="I337" s="30" t="s">
        <v>1505</v>
      </c>
      <c r="J337" s="30" t="s">
        <v>194</v>
      </c>
      <c r="K337" s="38" t="s">
        <v>1506</v>
      </c>
      <c r="L337" s="38"/>
      <c r="M337" s="39" t="s">
        <v>1507</v>
      </c>
    </row>
    <row r="338" spans="1:13" ht="46.5" customHeight="1">
      <c r="A338" s="47">
        <v>338</v>
      </c>
      <c r="B338" s="30" t="s">
        <v>1508</v>
      </c>
      <c r="C338" s="30" t="s">
        <v>1509</v>
      </c>
      <c r="D338" s="30">
        <v>5794</v>
      </c>
      <c r="E338" s="30" t="s">
        <v>1510</v>
      </c>
      <c r="F338" s="30" t="s">
        <v>819</v>
      </c>
      <c r="G338" s="30" t="s">
        <v>1511</v>
      </c>
      <c r="H338" s="30"/>
      <c r="I338" s="30" t="s">
        <v>1512</v>
      </c>
      <c r="J338" s="30" t="s">
        <v>1513</v>
      </c>
      <c r="K338" s="38" t="s">
        <v>1514</v>
      </c>
      <c r="L338" s="38"/>
      <c r="M338" s="39" t="s">
        <v>1515</v>
      </c>
    </row>
    <row r="339" spans="1:13" ht="46.5" customHeight="1">
      <c r="A339" s="20" t="s">
        <v>1402</v>
      </c>
      <c r="B339" s="21" t="s">
        <v>1403</v>
      </c>
      <c r="C339" s="21" t="s">
        <v>1566</v>
      </c>
      <c r="D339" s="21"/>
      <c r="E339" s="21" t="s">
        <v>1408</v>
      </c>
      <c r="F339" s="21" t="s">
        <v>819</v>
      </c>
      <c r="G339" s="22" t="s">
        <v>1404</v>
      </c>
      <c r="H339" s="22"/>
      <c r="I339" s="21" t="s">
        <v>1405</v>
      </c>
      <c r="J339" s="21" t="s">
        <v>627</v>
      </c>
      <c r="K339" s="23">
        <v>4620</v>
      </c>
      <c r="L339" s="23" t="s">
        <v>1406</v>
      </c>
      <c r="M339" s="24" t="s">
        <v>1407</v>
      </c>
    </row>
    <row r="340" spans="1:13" ht="46.5" customHeight="1">
      <c r="A340" s="20" t="s">
        <v>1434</v>
      </c>
      <c r="B340" s="21" t="s">
        <v>1435</v>
      </c>
      <c r="C340" s="21" t="s">
        <v>1571</v>
      </c>
      <c r="D340" s="21">
        <v>6198</v>
      </c>
      <c r="E340" s="21" t="s">
        <v>1436</v>
      </c>
      <c r="F340" s="21" t="s">
        <v>819</v>
      </c>
      <c r="G340" s="22" t="s">
        <v>1437</v>
      </c>
      <c r="H340" s="22"/>
      <c r="I340" s="21" t="s">
        <v>1438</v>
      </c>
      <c r="J340" s="21" t="s">
        <v>1440</v>
      </c>
      <c r="K340" s="23">
        <v>19326.310000000001</v>
      </c>
      <c r="L340" s="23"/>
      <c r="M340" s="24"/>
    </row>
    <row r="341" spans="1:13" ht="46.5" customHeight="1">
      <c r="A341" s="20" t="s">
        <v>1439</v>
      </c>
      <c r="B341" s="21" t="s">
        <v>1435</v>
      </c>
      <c r="C341" s="21"/>
      <c r="D341" s="21">
        <v>6198</v>
      </c>
      <c r="E341" s="21" t="s">
        <v>1442</v>
      </c>
      <c r="F341" s="21" t="s">
        <v>819</v>
      </c>
      <c r="G341" s="22" t="s">
        <v>1443</v>
      </c>
      <c r="H341" s="22"/>
      <c r="I341" s="21" t="s">
        <v>1444</v>
      </c>
      <c r="J341" s="21" t="s">
        <v>1441</v>
      </c>
      <c r="K341" s="23">
        <v>32253.79</v>
      </c>
      <c r="L341" s="23"/>
      <c r="M341" s="24"/>
    </row>
    <row r="342" spans="1:13" ht="46.5" customHeight="1">
      <c r="A342" s="20" t="s">
        <v>1409</v>
      </c>
      <c r="B342" s="21" t="s">
        <v>1410</v>
      </c>
      <c r="C342" s="21" t="s">
        <v>1248</v>
      </c>
      <c r="D342" s="21">
        <v>5793</v>
      </c>
      <c r="E342" s="21" t="s">
        <v>1411</v>
      </c>
      <c r="F342" s="21" t="s">
        <v>819</v>
      </c>
      <c r="G342" s="22" t="s">
        <v>1412</v>
      </c>
      <c r="H342" s="22"/>
      <c r="I342" s="21" t="s">
        <v>1413</v>
      </c>
      <c r="J342" s="21" t="s">
        <v>1414</v>
      </c>
      <c r="K342" s="23">
        <v>4365.34</v>
      </c>
      <c r="L342" s="23" t="s">
        <v>1415</v>
      </c>
      <c r="M342" s="24" t="s">
        <v>1416</v>
      </c>
    </row>
    <row r="343" spans="1:13" ht="46.5" customHeight="1">
      <c r="A343" s="20" t="s">
        <v>1378</v>
      </c>
      <c r="B343" s="21" t="s">
        <v>1379</v>
      </c>
      <c r="C343" s="21" t="s">
        <v>1575</v>
      </c>
      <c r="D343" s="21">
        <v>5796</v>
      </c>
      <c r="E343" s="21" t="s">
        <v>1380</v>
      </c>
      <c r="F343" s="21" t="s">
        <v>819</v>
      </c>
      <c r="G343" s="22" t="s">
        <v>1382</v>
      </c>
      <c r="H343" s="22" t="s">
        <v>1383</v>
      </c>
      <c r="I343" s="21" t="s">
        <v>1384</v>
      </c>
      <c r="J343" s="21" t="s">
        <v>1385</v>
      </c>
      <c r="K343" s="23" t="s">
        <v>1386</v>
      </c>
      <c r="L343" s="23" t="s">
        <v>1387</v>
      </c>
      <c r="M343" s="24" t="s">
        <v>1388</v>
      </c>
    </row>
    <row r="344" spans="1:13" ht="46.5" customHeight="1">
      <c r="A344" s="20" t="s">
        <v>1389</v>
      </c>
      <c r="B344" s="21" t="s">
        <v>1379</v>
      </c>
      <c r="C344" s="21" t="s">
        <v>1576</v>
      </c>
      <c r="D344" s="21">
        <v>5796</v>
      </c>
      <c r="E344" s="21" t="s">
        <v>1390</v>
      </c>
      <c r="F344" s="21" t="s">
        <v>819</v>
      </c>
      <c r="G344" s="22" t="s">
        <v>1391</v>
      </c>
      <c r="H344" s="22" t="s">
        <v>1383</v>
      </c>
      <c r="I344" s="21" t="s">
        <v>1392</v>
      </c>
      <c r="J344" s="21" t="s">
        <v>1385</v>
      </c>
      <c r="K344" s="23" t="s">
        <v>1393</v>
      </c>
      <c r="L344" s="23"/>
      <c r="M344" s="24"/>
    </row>
    <row r="345" spans="1:13" ht="46.5" customHeight="1">
      <c r="A345" s="20" t="s">
        <v>1377</v>
      </c>
      <c r="B345" s="21" t="s">
        <v>1371</v>
      </c>
      <c r="C345" s="21" t="s">
        <v>1272</v>
      </c>
      <c r="D345" s="21">
        <v>6196</v>
      </c>
      <c r="E345" s="27" t="s">
        <v>1015</v>
      </c>
      <c r="F345" s="21" t="s">
        <v>819</v>
      </c>
      <c r="G345" s="27" t="s">
        <v>1372</v>
      </c>
      <c r="H345" s="27" t="s">
        <v>1003</v>
      </c>
      <c r="I345" s="27" t="s">
        <v>1004</v>
      </c>
      <c r="J345" s="27" t="s">
        <v>1373</v>
      </c>
      <c r="K345" s="28" t="s">
        <v>1374</v>
      </c>
      <c r="L345" s="25" t="s">
        <v>1375</v>
      </c>
      <c r="M345" s="24" t="s">
        <v>1376</v>
      </c>
    </row>
    <row r="346" spans="1:13" ht="46.5" customHeight="1">
      <c r="A346" s="20" t="s">
        <v>1394</v>
      </c>
      <c r="B346" s="21" t="s">
        <v>1578</v>
      </c>
      <c r="C346" s="21"/>
      <c r="D346" s="21"/>
      <c r="E346" s="27" t="s">
        <v>1395</v>
      </c>
      <c r="F346" s="21" t="s">
        <v>819</v>
      </c>
      <c r="G346" s="27" t="s">
        <v>1396</v>
      </c>
      <c r="H346" s="27"/>
      <c r="I346" s="27" t="s">
        <v>1397</v>
      </c>
      <c r="J346" s="27" t="s">
        <v>1398</v>
      </c>
      <c r="K346" s="28">
        <v>1749.15</v>
      </c>
      <c r="L346" s="25" t="s">
        <v>1399</v>
      </c>
      <c r="M346" s="24" t="s">
        <v>1400</v>
      </c>
    </row>
    <row r="347" spans="1:13" ht="46.5" customHeight="1">
      <c r="A347" s="20" t="s">
        <v>1425</v>
      </c>
      <c r="B347" s="21" t="s">
        <v>1426</v>
      </c>
      <c r="C347" s="21" t="s">
        <v>1579</v>
      </c>
      <c r="D347" s="21">
        <v>5793</v>
      </c>
      <c r="E347" s="21" t="s">
        <v>1427</v>
      </c>
      <c r="F347" s="21" t="s">
        <v>1428</v>
      </c>
      <c r="G347" s="22" t="s">
        <v>1429</v>
      </c>
      <c r="H347" s="22"/>
      <c r="I347" s="21" t="s">
        <v>1430</v>
      </c>
      <c r="J347" s="21" t="s">
        <v>1414</v>
      </c>
      <c r="K347" s="23" t="s">
        <v>1431</v>
      </c>
      <c r="L347" s="23" t="s">
        <v>1432</v>
      </c>
      <c r="M347" s="21" t="s">
        <v>1433</v>
      </c>
    </row>
    <row r="348" spans="1:13" ht="46.5" customHeight="1">
      <c r="A348" s="48"/>
      <c r="B348" s="49" t="s">
        <v>1445</v>
      </c>
      <c r="C348" s="49"/>
      <c r="D348" s="49">
        <v>6198</v>
      </c>
      <c r="E348" s="49" t="s">
        <v>1442</v>
      </c>
      <c r="F348" s="49" t="s">
        <v>819</v>
      </c>
      <c r="G348" s="50" t="s">
        <v>1446</v>
      </c>
      <c r="H348" s="50"/>
      <c r="I348" s="49" t="s">
        <v>1444</v>
      </c>
      <c r="J348" s="49" t="s">
        <v>1447</v>
      </c>
      <c r="K348" s="51">
        <v>2367.59</v>
      </c>
      <c r="L348" s="51"/>
      <c r="M348" s="52"/>
    </row>
    <row r="349" spans="1:13" ht="46.5" customHeight="1">
      <c r="L349" s="10"/>
    </row>
    <row r="350" spans="1:13" ht="46.5" customHeight="1">
      <c r="L350" s="10"/>
    </row>
    <row r="351" spans="1:13" ht="46.5" customHeight="1">
      <c r="L351" s="10"/>
    </row>
    <row r="352" spans="1:13" ht="46.5" customHeight="1">
      <c r="L352" s="10"/>
    </row>
    <row r="353" spans="9:12" ht="46.5" customHeight="1">
      <c r="I353" s="19"/>
      <c r="L353" s="10"/>
    </row>
    <row r="354" spans="9:12" ht="46.5" customHeight="1">
      <c r="L354" s="10"/>
    </row>
    <row r="355" spans="9:12" ht="46.5" customHeight="1">
      <c r="L355" s="10"/>
    </row>
    <row r="356" spans="9:12" ht="46.5" customHeight="1">
      <c r="L356" s="10"/>
    </row>
    <row r="357" spans="9:12" ht="46.5" customHeight="1">
      <c r="L357" s="10"/>
    </row>
    <row r="358" spans="9:12" ht="46.5" customHeight="1">
      <c r="L358" s="10"/>
    </row>
    <row r="359" spans="9:12" ht="46.5" customHeight="1">
      <c r="L359" s="10"/>
    </row>
    <row r="360" spans="9:12" ht="46.5" customHeight="1">
      <c r="L360" s="10"/>
    </row>
    <row r="361" spans="9:12" ht="46.5" customHeight="1">
      <c r="L361" s="10"/>
    </row>
    <row r="362" spans="9:12" ht="46.5" customHeight="1">
      <c r="L362" s="10"/>
    </row>
    <row r="363" spans="9:12" ht="46.5" customHeight="1">
      <c r="L363" s="10"/>
    </row>
    <row r="364" spans="9:12" ht="46.5" customHeight="1">
      <c r="L364" s="10"/>
    </row>
    <row r="365" spans="9:12" ht="46.5" customHeight="1">
      <c r="L365" s="10"/>
    </row>
    <row r="366" spans="9:12" ht="46.5" customHeight="1">
      <c r="L366" s="10"/>
    </row>
    <row r="367" spans="9:12" ht="46.5" customHeight="1">
      <c r="L367" s="10"/>
    </row>
    <row r="368" spans="9:12" ht="46.5" customHeight="1">
      <c r="L368" s="10"/>
    </row>
    <row r="369" spans="12:12" ht="46.5" customHeight="1">
      <c r="L369" s="10"/>
    </row>
    <row r="370" spans="12:12" ht="46.5" customHeight="1">
      <c r="L370" s="10"/>
    </row>
    <row r="371" spans="12:12" ht="46.5" customHeight="1">
      <c r="L371" s="10"/>
    </row>
    <row r="372" spans="12:12" ht="46.5" customHeight="1">
      <c r="L372" s="10"/>
    </row>
    <row r="373" spans="12:12" ht="46.5" customHeight="1">
      <c r="L373" s="10"/>
    </row>
    <row r="374" spans="12:12" ht="46.5" customHeight="1">
      <c r="L374" s="10"/>
    </row>
    <row r="375" spans="12:12" ht="46.5" customHeight="1">
      <c r="L375" s="10"/>
    </row>
    <row r="376" spans="12:12" ht="46.5" customHeight="1">
      <c r="L376" s="10"/>
    </row>
    <row r="377" spans="12:12" ht="46.5" customHeight="1">
      <c r="L377" s="10"/>
    </row>
    <row r="378" spans="12:12" ht="46.5" customHeight="1">
      <c r="L378" s="10"/>
    </row>
    <row r="379" spans="12:12" ht="46.5" customHeight="1">
      <c r="L379" s="10"/>
    </row>
    <row r="380" spans="12:12" ht="46.5" customHeight="1">
      <c r="L380" s="10"/>
    </row>
    <row r="381" spans="12:12" ht="46.5" customHeight="1">
      <c r="L381" s="10"/>
    </row>
    <row r="382" spans="12:12" ht="46.5" customHeight="1">
      <c r="L382" s="10"/>
    </row>
    <row r="383" spans="12:12" ht="46.5" customHeight="1">
      <c r="L383" s="10"/>
    </row>
    <row r="384" spans="12:12" ht="46.5" customHeight="1">
      <c r="L384" s="10"/>
    </row>
    <row r="385" spans="12:12" ht="46.5" customHeight="1">
      <c r="L385" s="10"/>
    </row>
    <row r="386" spans="12:12" ht="46.5" customHeight="1">
      <c r="L386" s="10"/>
    </row>
    <row r="387" spans="12:12" ht="46.5" customHeight="1">
      <c r="L387" s="10"/>
    </row>
    <row r="388" spans="12:12" ht="46.5" customHeight="1">
      <c r="L388" s="10"/>
    </row>
    <row r="389" spans="12:12" ht="46.5" customHeight="1">
      <c r="L389" s="10"/>
    </row>
    <row r="390" spans="12:12" ht="46.5" customHeight="1">
      <c r="L390" s="10"/>
    </row>
    <row r="391" spans="12:12" ht="46.5" customHeight="1">
      <c r="L391" s="10"/>
    </row>
    <row r="392" spans="12:12" ht="46.5" customHeight="1">
      <c r="L392" s="10"/>
    </row>
    <row r="393" spans="12:12" ht="46.5" customHeight="1">
      <c r="L393" s="10"/>
    </row>
    <row r="394" spans="12:12" ht="46.5" customHeight="1">
      <c r="L394" s="10"/>
    </row>
    <row r="395" spans="12:12" ht="46.5" customHeight="1">
      <c r="L395" s="10"/>
    </row>
    <row r="396" spans="12:12" ht="46.5" customHeight="1">
      <c r="L396" s="10"/>
    </row>
    <row r="397" spans="12:12" ht="46.5" customHeight="1">
      <c r="L397" s="10"/>
    </row>
    <row r="398" spans="12:12" ht="46.5" customHeight="1">
      <c r="L398" s="10"/>
    </row>
    <row r="399" spans="12:12" ht="46.5" customHeight="1">
      <c r="L399" s="10"/>
    </row>
    <row r="400" spans="12:12" ht="46.5" customHeight="1">
      <c r="L400" s="10"/>
    </row>
    <row r="401" spans="12:12" ht="46.5" customHeight="1">
      <c r="L401" s="10"/>
    </row>
    <row r="402" spans="12:12" ht="46.5" customHeight="1">
      <c r="L402" s="10"/>
    </row>
    <row r="403" spans="12:12" ht="46.5" customHeight="1">
      <c r="L403" s="10"/>
    </row>
    <row r="404" spans="12:12" ht="46.5" customHeight="1">
      <c r="L404" s="10"/>
    </row>
    <row r="405" spans="12:12" ht="46.5" customHeight="1">
      <c r="L405" s="10"/>
    </row>
    <row r="406" spans="12:12" ht="46.5" customHeight="1">
      <c r="L406" s="10"/>
    </row>
    <row r="407" spans="12:12" ht="46.5" customHeight="1">
      <c r="L407" s="10"/>
    </row>
    <row r="408" spans="12:12" ht="46.5" customHeight="1">
      <c r="L408" s="10"/>
    </row>
    <row r="409" spans="12:12" ht="46.5" customHeight="1">
      <c r="L409" s="10"/>
    </row>
    <row r="410" spans="12:12" ht="46.5" customHeight="1">
      <c r="L410" s="10"/>
    </row>
    <row r="411" spans="12:12" ht="46.5" customHeight="1">
      <c r="L411" s="10"/>
    </row>
    <row r="412" spans="12:12" ht="46.5" customHeight="1">
      <c r="L412" s="10"/>
    </row>
    <row r="413" spans="12:12" ht="46.5" customHeight="1">
      <c r="L413" s="10"/>
    </row>
    <row r="414" spans="12:12" ht="46.5" customHeight="1">
      <c r="L414" s="10"/>
    </row>
    <row r="415" spans="12:12" ht="46.5" customHeight="1">
      <c r="L415" s="10"/>
    </row>
    <row r="416" spans="12:12" ht="46.5" customHeight="1">
      <c r="L416" s="10"/>
    </row>
    <row r="417" spans="12:12" ht="46.5" customHeight="1">
      <c r="L417" s="10"/>
    </row>
    <row r="418" spans="12:12" ht="46.5" customHeight="1">
      <c r="L418" s="10"/>
    </row>
    <row r="419" spans="12:12" ht="46.5" customHeight="1">
      <c r="L419" s="10"/>
    </row>
    <row r="420" spans="12:12" ht="46.5" customHeight="1">
      <c r="L420" s="10"/>
    </row>
    <row r="421" spans="12:12" ht="46.5" customHeight="1">
      <c r="L421" s="10"/>
    </row>
    <row r="422" spans="12:12" ht="46.5" customHeight="1">
      <c r="L422" s="10"/>
    </row>
    <row r="423" spans="12:12" ht="46.5" customHeight="1">
      <c r="L423" s="10"/>
    </row>
    <row r="424" spans="12:12" ht="46.5" customHeight="1">
      <c r="L424" s="10"/>
    </row>
    <row r="425" spans="12:12" ht="46.5" customHeight="1">
      <c r="L425" s="10"/>
    </row>
    <row r="426" spans="12:12" ht="46.5" customHeight="1">
      <c r="L426" s="10"/>
    </row>
    <row r="427" spans="12:12" ht="46.5" customHeight="1">
      <c r="L427" s="10"/>
    </row>
    <row r="428" spans="12:12" ht="46.5" customHeight="1">
      <c r="L428" s="10"/>
    </row>
    <row r="429" spans="12:12" ht="46.5" customHeight="1">
      <c r="L429" s="10"/>
    </row>
    <row r="430" spans="12:12" ht="46.5" customHeight="1">
      <c r="L430" s="10"/>
    </row>
  </sheetData>
  <mergeCells count="1">
    <mergeCell ref="A1:M1"/>
  </mergeCells>
  <phoneticPr fontId="0" type="noConversion"/>
  <printOptions horizontalCentered="1"/>
  <pageMargins left="0.25" right="0.25" top="0.75" bottom="0.75" header="0.3" footer="0.3"/>
  <pageSetup paperSize="8" scale="56" fitToHeight="13" orientation="landscape" r:id="rId1"/>
  <headerFooter differentFirst="1" alignWithMargins="0">
    <oddHeader>&amp;R&amp;P</oddHeader>
  </headerFooter>
  <rowBreaks count="20" manualBreakCount="20">
    <brk id="13" max="16383" man="1"/>
    <brk id="20" max="16383" man="1"/>
    <brk id="27" max="16383" man="1"/>
    <brk id="34" max="16383" man="1"/>
    <brk id="41" max="16383" man="1"/>
    <brk id="48" max="16383" man="1"/>
    <brk id="53" max="16383" man="1"/>
    <brk id="64" max="16383" man="1"/>
    <brk id="74" max="16383" man="1"/>
    <brk id="90" max="16383" man="1"/>
    <brk id="101" max="16383" man="1"/>
    <brk id="109" max="16383" man="1"/>
    <brk id="123" max="16383" man="1"/>
    <brk id="137" max="16383" man="1"/>
    <brk id="152" max="16383" man="1"/>
    <brk id="167" max="16383" man="1"/>
    <brk id="182" max="16383" man="1"/>
    <brk id="212" max="16383" man="1"/>
    <brk id="224" max="16383" man="1"/>
    <brk id="236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28:C108"/>
  <sheetViews>
    <sheetView topLeftCell="A22" workbookViewId="0">
      <selection activeCell="N48" sqref="N48"/>
    </sheetView>
  </sheetViews>
  <sheetFormatPr defaultRowHeight="12.75"/>
  <sheetData>
    <row r="28" spans="3:3" ht="14.25">
      <c r="C28" s="12">
        <v>8</v>
      </c>
    </row>
    <row r="29" spans="3:3" ht="14.25">
      <c r="C29" s="13">
        <v>14</v>
      </c>
    </row>
    <row r="30" spans="3:3" ht="14.25">
      <c r="C30" s="12">
        <v>19</v>
      </c>
    </row>
    <row r="31" spans="3:3" ht="14.25">
      <c r="C31" s="13">
        <v>25</v>
      </c>
    </row>
    <row r="32" spans="3:3" ht="14.25">
      <c r="C32" s="12">
        <v>30</v>
      </c>
    </row>
    <row r="33" spans="3:3" ht="14.25">
      <c r="C33" s="13">
        <v>39</v>
      </c>
    </row>
    <row r="34" spans="3:3" ht="14.25">
      <c r="C34" s="12">
        <v>40</v>
      </c>
    </row>
    <row r="35" spans="3:3" ht="14.25">
      <c r="C35" s="13">
        <v>44</v>
      </c>
    </row>
    <row r="36" spans="3:3" ht="14.25">
      <c r="C36" s="12">
        <v>52</v>
      </c>
    </row>
    <row r="37" spans="3:3" ht="14.25">
      <c r="C37" s="13" t="s">
        <v>1425</v>
      </c>
    </row>
    <row r="38" spans="3:3" ht="14.25">
      <c r="C38" s="12">
        <v>74</v>
      </c>
    </row>
    <row r="39" spans="3:3" ht="14.25">
      <c r="C39" s="13">
        <v>77</v>
      </c>
    </row>
    <row r="40" spans="3:3" ht="14.25">
      <c r="C40" s="12">
        <v>78</v>
      </c>
    </row>
    <row r="41" spans="3:3" ht="14.25">
      <c r="C41" s="13">
        <v>92</v>
      </c>
    </row>
    <row r="42" spans="3:3" ht="14.25">
      <c r="C42" s="12">
        <v>98</v>
      </c>
    </row>
    <row r="43" spans="3:3" ht="14.25">
      <c r="C43" s="13">
        <v>112</v>
      </c>
    </row>
    <row r="44" spans="3:3" ht="14.25">
      <c r="C44" s="12">
        <v>175</v>
      </c>
    </row>
    <row r="45" spans="3:3" ht="14.25">
      <c r="C45" s="13">
        <v>177</v>
      </c>
    </row>
    <row r="46" spans="3:3" ht="14.25">
      <c r="C46" s="12">
        <v>185</v>
      </c>
    </row>
    <row r="47" spans="3:3" ht="14.25">
      <c r="C47" s="13">
        <v>186</v>
      </c>
    </row>
    <row r="48" spans="3:3" ht="14.25">
      <c r="C48" s="12">
        <v>187</v>
      </c>
    </row>
    <row r="49" spans="3:3" ht="14.25">
      <c r="C49" s="13">
        <v>188</v>
      </c>
    </row>
    <row r="50" spans="3:3">
      <c r="C50" s="14">
        <v>190</v>
      </c>
    </row>
    <row r="51" spans="3:3">
      <c r="C51" s="15">
        <v>191</v>
      </c>
    </row>
    <row r="52" spans="3:3" ht="14.25">
      <c r="C52" s="12">
        <v>192</v>
      </c>
    </row>
    <row r="53" spans="3:3" ht="14.25">
      <c r="C53" s="13">
        <v>205</v>
      </c>
    </row>
    <row r="54" spans="3:3" ht="14.25">
      <c r="C54" s="12">
        <v>206</v>
      </c>
    </row>
    <row r="55" spans="3:3" ht="14.25">
      <c r="C55" s="13">
        <v>210</v>
      </c>
    </row>
    <row r="56" spans="3:3" ht="14.25">
      <c r="C56" s="12">
        <v>211</v>
      </c>
    </row>
    <row r="57" spans="3:3" ht="14.25">
      <c r="C57" s="13">
        <v>212</v>
      </c>
    </row>
    <row r="58" spans="3:3" ht="14.25">
      <c r="C58" s="12">
        <v>213</v>
      </c>
    </row>
    <row r="59" spans="3:3" ht="14.25">
      <c r="C59" s="13">
        <v>217</v>
      </c>
    </row>
    <row r="60" spans="3:3" ht="14.25">
      <c r="C60" s="12">
        <v>218</v>
      </c>
    </row>
    <row r="61" spans="3:3" ht="14.25">
      <c r="C61" s="13">
        <v>221</v>
      </c>
    </row>
    <row r="62" spans="3:3" ht="14.25">
      <c r="C62" s="12">
        <v>222</v>
      </c>
    </row>
    <row r="63" spans="3:3" ht="14.25">
      <c r="C63" s="13">
        <v>223</v>
      </c>
    </row>
    <row r="64" spans="3:3" ht="14.25">
      <c r="C64" s="12">
        <v>224</v>
      </c>
    </row>
    <row r="65" spans="3:3">
      <c r="C65" s="16">
        <v>241</v>
      </c>
    </row>
    <row r="66" spans="3:3">
      <c r="C66" s="17">
        <v>243</v>
      </c>
    </row>
    <row r="67" spans="3:3">
      <c r="C67" s="16">
        <v>244</v>
      </c>
    </row>
    <row r="68" spans="3:3">
      <c r="C68" s="17">
        <v>245</v>
      </c>
    </row>
    <row r="69" spans="3:3">
      <c r="C69" s="16">
        <v>246</v>
      </c>
    </row>
    <row r="70" spans="3:3">
      <c r="C70" s="17">
        <v>248</v>
      </c>
    </row>
    <row r="71" spans="3:3">
      <c r="C71" s="16">
        <v>249</v>
      </c>
    </row>
    <row r="72" spans="3:3">
      <c r="C72" s="17">
        <v>250</v>
      </c>
    </row>
    <row r="73" spans="3:3">
      <c r="C73" s="16">
        <v>251</v>
      </c>
    </row>
    <row r="74" spans="3:3">
      <c r="C74" s="17">
        <v>252</v>
      </c>
    </row>
    <row r="75" spans="3:3">
      <c r="C75" s="16">
        <v>256</v>
      </c>
    </row>
    <row r="76" spans="3:3">
      <c r="C76" s="17">
        <v>257</v>
      </c>
    </row>
    <row r="77" spans="3:3">
      <c r="C77" s="16">
        <v>258</v>
      </c>
    </row>
    <row r="78" spans="3:3">
      <c r="C78" s="17">
        <v>274</v>
      </c>
    </row>
    <row r="79" spans="3:3">
      <c r="C79" s="16">
        <v>275</v>
      </c>
    </row>
    <row r="80" spans="3:3">
      <c r="C80" s="17">
        <v>276</v>
      </c>
    </row>
    <row r="81" spans="3:3">
      <c r="C81" s="16">
        <v>282</v>
      </c>
    </row>
    <row r="82" spans="3:3">
      <c r="C82" s="17">
        <v>283</v>
      </c>
    </row>
    <row r="83" spans="3:3">
      <c r="C83" s="16">
        <v>284</v>
      </c>
    </row>
    <row r="84" spans="3:3">
      <c r="C84" s="17">
        <v>285</v>
      </c>
    </row>
    <row r="85" spans="3:3">
      <c r="C85" s="16">
        <v>297</v>
      </c>
    </row>
    <row r="86" spans="3:3">
      <c r="C86" s="17">
        <v>298</v>
      </c>
    </row>
    <row r="87" spans="3:3">
      <c r="C87" s="16">
        <v>300</v>
      </c>
    </row>
    <row r="88" spans="3:3">
      <c r="C88" s="17">
        <v>304</v>
      </c>
    </row>
    <row r="89" spans="3:3">
      <c r="C89" s="16">
        <v>305</v>
      </c>
    </row>
    <row r="90" spans="3:3">
      <c r="C90" s="17">
        <v>306</v>
      </c>
    </row>
    <row r="91" spans="3:3">
      <c r="C91" s="16">
        <v>308</v>
      </c>
    </row>
    <row r="92" spans="3:3">
      <c r="C92" s="17">
        <v>309</v>
      </c>
    </row>
    <row r="93" spans="3:3">
      <c r="C93" s="16">
        <v>310</v>
      </c>
    </row>
    <row r="94" spans="3:3">
      <c r="C94" s="17">
        <v>311</v>
      </c>
    </row>
    <row r="95" spans="3:3">
      <c r="C95" s="16">
        <v>313</v>
      </c>
    </row>
    <row r="96" spans="3:3">
      <c r="C96" s="17">
        <v>314</v>
      </c>
    </row>
    <row r="97" spans="3:3">
      <c r="C97" s="16">
        <v>315</v>
      </c>
    </row>
    <row r="98" spans="3:3">
      <c r="C98" s="17">
        <v>316</v>
      </c>
    </row>
    <row r="99" spans="3:3">
      <c r="C99" s="16">
        <v>317</v>
      </c>
    </row>
    <row r="100" spans="3:3">
      <c r="C100" s="17">
        <v>318</v>
      </c>
    </row>
    <row r="101" spans="3:3">
      <c r="C101" s="16">
        <v>319</v>
      </c>
    </row>
    <row r="102" spans="3:3">
      <c r="C102" s="17">
        <v>320</v>
      </c>
    </row>
    <row r="103" spans="3:3">
      <c r="C103" s="16">
        <v>321</v>
      </c>
    </row>
    <row r="104" spans="3:3">
      <c r="C104" s="17">
        <v>322</v>
      </c>
    </row>
    <row r="105" spans="3:3">
      <c r="C105" s="16">
        <v>323</v>
      </c>
    </row>
    <row r="106" spans="3:3">
      <c r="C106" s="17">
        <v>324</v>
      </c>
    </row>
    <row r="107" spans="3:3">
      <c r="C107" s="18">
        <v>328</v>
      </c>
    </row>
    <row r="108" spans="3:3">
      <c r="C108" s="17">
        <v>329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Completa</vt:lpstr>
      <vt:lpstr>Plan1</vt:lpstr>
      <vt:lpstr>Completa!Titulos_de_impressao</vt:lpstr>
    </vt:vector>
  </TitlesOfParts>
  <Company>PMV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cp:lastModifiedBy>Vitor  Henrique Calças</cp:lastModifiedBy>
  <cp:lastPrinted>2017-08-17T19:39:22Z</cp:lastPrinted>
  <dcterms:created xsi:type="dcterms:W3CDTF">2005-12-19T11:17:10Z</dcterms:created>
  <dcterms:modified xsi:type="dcterms:W3CDTF">2017-08-17T19:45:30Z</dcterms:modified>
</cp:coreProperties>
</file>